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90" windowWidth="20730" windowHeight="10740"/>
  </bookViews>
  <sheets>
    <sheet name="Лист1" sheetId="1" r:id="rId1"/>
    <sheet name="Ожидаемое" sheetId="5" r:id="rId2"/>
    <sheet name="Книга доходов за Декабрь 2022" sheetId="6" r:id="rId3"/>
  </sheets>
  <definedNames>
    <definedName name="LAST_CELL" localSheetId="2">'Книга доходов за Декабрь 2022'!$J$98</definedName>
    <definedName name="_xlnm.Print_Titles" localSheetId="0">Лист1!$3:$3</definedName>
    <definedName name="_xlnm.Print_Titles" localSheetId="1">Ожидаемое!$3:$3</definedName>
    <definedName name="_xlnm.Print_Area" localSheetId="0">Лист1!$A$1:$E$124</definedName>
    <definedName name="_xlnm.Print_Area" localSheetId="1">Ожидаемое!$A$1:$G$122</definedName>
  </definedNames>
  <calcPr calcId="144525"/>
</workbook>
</file>

<file path=xl/calcChain.xml><?xml version="1.0" encoding="utf-8"?>
<calcChain xmlns="http://schemas.openxmlformats.org/spreadsheetml/2006/main">
  <c r="E56" i="1" l="1"/>
  <c r="E69" i="1" l="1"/>
  <c r="E24" i="1"/>
  <c r="E25" i="1"/>
  <c r="E27" i="1"/>
  <c r="E29" i="1"/>
  <c r="C85" i="1" l="1"/>
  <c r="E63" i="1" l="1"/>
  <c r="F55" i="6" l="1"/>
  <c r="H55" i="6"/>
  <c r="H56" i="6"/>
  <c r="H57" i="6"/>
  <c r="H58" i="6"/>
  <c r="H59" i="6"/>
  <c r="H60" i="6"/>
  <c r="H61" i="6"/>
  <c r="F62" i="6"/>
  <c r="H62" i="6"/>
  <c r="H63" i="6"/>
  <c r="H64" i="6"/>
  <c r="H65" i="6"/>
  <c r="H66" i="6"/>
  <c r="H67" i="6"/>
  <c r="F68" i="6"/>
  <c r="H68" i="6" s="1"/>
  <c r="H69" i="6"/>
  <c r="F70" i="6"/>
  <c r="H70" i="6"/>
  <c r="F71" i="6"/>
  <c r="H71" i="6"/>
  <c r="H72" i="6"/>
  <c r="H73" i="6"/>
  <c r="F74" i="6"/>
  <c r="H74" i="6"/>
  <c r="F75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F94" i="6"/>
  <c r="H94" i="6"/>
  <c r="H95" i="6"/>
  <c r="H96" i="6"/>
  <c r="H97" i="6"/>
  <c r="H98" i="6"/>
  <c r="G47" i="5" l="1"/>
  <c r="G66" i="5" s="1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46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15" i="5"/>
  <c r="G10" i="5"/>
  <c r="G11" i="5"/>
  <c r="G6" i="5"/>
  <c r="G7" i="5"/>
  <c r="G8" i="5"/>
  <c r="G9" i="5"/>
  <c r="G5" i="5"/>
  <c r="G113" i="5"/>
  <c r="F113" i="5"/>
  <c r="G111" i="5"/>
  <c r="F111" i="5"/>
  <c r="G109" i="5"/>
  <c r="F109" i="5"/>
  <c r="G104" i="5"/>
  <c r="F104" i="5"/>
  <c r="G101" i="5"/>
  <c r="F101" i="5"/>
  <c r="G94" i="5"/>
  <c r="F94" i="5"/>
  <c r="G92" i="5"/>
  <c r="F92" i="5"/>
  <c r="G88" i="5"/>
  <c r="F88" i="5"/>
  <c r="G83" i="5"/>
  <c r="F83" i="5"/>
  <c r="G80" i="5"/>
  <c r="F80" i="5"/>
  <c r="F116" i="5" s="1"/>
  <c r="G71" i="5"/>
  <c r="G116" i="5" s="1"/>
  <c r="F71" i="5"/>
  <c r="F66" i="5"/>
  <c r="F14" i="5"/>
  <c r="F4" i="5"/>
  <c r="E115" i="5"/>
  <c r="E114" i="5"/>
  <c r="D113" i="5"/>
  <c r="C113" i="5"/>
  <c r="E113" i="5" s="1"/>
  <c r="E112" i="5"/>
  <c r="D111" i="5"/>
  <c r="C111" i="5"/>
  <c r="E111" i="5" s="1"/>
  <c r="E110" i="5"/>
  <c r="D109" i="5"/>
  <c r="C109" i="5"/>
  <c r="E109" i="5" s="1"/>
  <c r="E108" i="5"/>
  <c r="E107" i="5"/>
  <c r="E106" i="5"/>
  <c r="E105" i="5"/>
  <c r="E104" i="5"/>
  <c r="D104" i="5"/>
  <c r="C104" i="5"/>
  <c r="E103" i="5"/>
  <c r="E102" i="5"/>
  <c r="D101" i="5"/>
  <c r="C101" i="5"/>
  <c r="E101" i="5" s="1"/>
  <c r="E100" i="5"/>
  <c r="E99" i="5"/>
  <c r="E98" i="5"/>
  <c r="E97" i="5"/>
  <c r="E96" i="5"/>
  <c r="E95" i="5"/>
  <c r="D94" i="5"/>
  <c r="C94" i="5"/>
  <c r="E94" i="5" s="1"/>
  <c r="E93" i="5"/>
  <c r="D92" i="5"/>
  <c r="C92" i="5"/>
  <c r="E92" i="5" s="1"/>
  <c r="E91" i="5"/>
  <c r="E90" i="5"/>
  <c r="E89" i="5"/>
  <c r="D88" i="5"/>
  <c r="C88" i="5"/>
  <c r="E88" i="5" s="1"/>
  <c r="E87" i="5"/>
  <c r="E86" i="5"/>
  <c r="E84" i="5"/>
  <c r="D83" i="5"/>
  <c r="E83" i="5" s="1"/>
  <c r="C83" i="5"/>
  <c r="E82" i="5"/>
  <c r="E81" i="5"/>
  <c r="E80" i="5"/>
  <c r="D80" i="5"/>
  <c r="C80" i="5"/>
  <c r="E79" i="5"/>
  <c r="E78" i="5"/>
  <c r="E77" i="5"/>
  <c r="E76" i="5"/>
  <c r="E75" i="5"/>
  <c r="E74" i="5"/>
  <c r="E73" i="5"/>
  <c r="E72" i="5"/>
  <c r="D71" i="5"/>
  <c r="D116" i="5" s="1"/>
  <c r="C71" i="5"/>
  <c r="E71" i="5" s="1"/>
  <c r="E67" i="5"/>
  <c r="D66" i="5"/>
  <c r="E66" i="5" s="1"/>
  <c r="C66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7" i="5"/>
  <c r="E46" i="5"/>
  <c r="D45" i="5"/>
  <c r="D69" i="5" s="1"/>
  <c r="E44" i="5"/>
  <c r="E43" i="5"/>
  <c r="E41" i="5"/>
  <c r="E40" i="5"/>
  <c r="E39" i="5"/>
  <c r="E38" i="5"/>
  <c r="E37" i="5"/>
  <c r="E36" i="5"/>
  <c r="E34" i="5"/>
  <c r="E32" i="5"/>
  <c r="E30" i="5"/>
  <c r="E29" i="5"/>
  <c r="E25" i="5"/>
  <c r="E24" i="5"/>
  <c r="E22" i="5"/>
  <c r="E20" i="5"/>
  <c r="E17" i="5"/>
  <c r="E16" i="5"/>
  <c r="E15" i="5"/>
  <c r="D14" i="5"/>
  <c r="E14" i="5" s="1"/>
  <c r="C14" i="5"/>
  <c r="C45" i="5" s="1"/>
  <c r="C69" i="5" s="1"/>
  <c r="E13" i="5"/>
  <c r="E12" i="5"/>
  <c r="E11" i="5"/>
  <c r="E10" i="5"/>
  <c r="E9" i="5"/>
  <c r="E8" i="5"/>
  <c r="E6" i="5"/>
  <c r="E5" i="5"/>
  <c r="E4" i="5"/>
  <c r="D4" i="5"/>
  <c r="C4" i="5"/>
  <c r="G14" i="5" l="1"/>
  <c r="F45" i="5"/>
  <c r="F69" i="5" s="1"/>
  <c r="F123" i="5" s="1"/>
  <c r="G4" i="5"/>
  <c r="D123" i="5"/>
  <c r="E69" i="5"/>
  <c r="D117" i="5"/>
  <c r="C116" i="5"/>
  <c r="E116" i="5" s="1"/>
  <c r="E45" i="5"/>
  <c r="E43" i="1"/>
  <c r="F117" i="5" l="1"/>
  <c r="G45" i="5"/>
  <c r="G69" i="5" s="1"/>
  <c r="G117" i="5" s="1"/>
  <c r="C123" i="5"/>
  <c r="C117" i="5"/>
  <c r="D14" i="1"/>
  <c r="E16" i="1"/>
  <c r="G123" i="5" l="1"/>
  <c r="E66" i="1"/>
  <c r="E55" i="1" l="1"/>
  <c r="E37" i="1" l="1"/>
  <c r="E38" i="1"/>
  <c r="E39" i="1"/>
  <c r="E40" i="1"/>
  <c r="E41" i="1"/>
  <c r="E12" i="1"/>
  <c r="E13" i="1"/>
  <c r="E30" i="1" l="1"/>
  <c r="C111" i="1" l="1"/>
  <c r="D111" i="1"/>
  <c r="E95" i="1" l="1"/>
  <c r="D94" i="1"/>
  <c r="C94" i="1"/>
  <c r="E94" i="1" l="1"/>
  <c r="D67" i="1"/>
  <c r="E48" i="1" l="1"/>
  <c r="C4" i="1" l="1"/>
  <c r="D4" i="1"/>
  <c r="E65" i="1" l="1"/>
  <c r="E49" i="1"/>
  <c r="E61" i="1" l="1"/>
  <c r="E22" i="1"/>
  <c r="D96" i="1" l="1"/>
  <c r="C96" i="1"/>
  <c r="E100" i="1"/>
  <c r="D85" i="1"/>
  <c r="D90" i="1" l="1"/>
  <c r="C90" i="1"/>
  <c r="E93" i="1"/>
  <c r="E64" i="1" l="1"/>
  <c r="E107" i="1" l="1"/>
  <c r="E20" i="1" l="1"/>
  <c r="E54" i="1" l="1"/>
  <c r="E10" i="1" l="1"/>
  <c r="E11" i="1" l="1"/>
  <c r="E77" i="1" l="1"/>
  <c r="E9" i="1"/>
  <c r="E50" i="1" l="1"/>
  <c r="E52" i="1"/>
  <c r="E53" i="1"/>
  <c r="E57" i="1" l="1"/>
  <c r="D115" i="1" l="1"/>
  <c r="C115" i="1"/>
  <c r="E117" i="1"/>
  <c r="E116" i="1"/>
  <c r="E114" i="1"/>
  <c r="D113" i="1"/>
  <c r="C113" i="1"/>
  <c r="E112" i="1"/>
  <c r="E110" i="1"/>
  <c r="E109" i="1"/>
  <c r="E108" i="1"/>
  <c r="D106" i="1"/>
  <c r="C106" i="1"/>
  <c r="E105" i="1"/>
  <c r="E104" i="1"/>
  <c r="D103" i="1"/>
  <c r="C103" i="1"/>
  <c r="E102" i="1"/>
  <c r="E101" i="1"/>
  <c r="E99" i="1"/>
  <c r="E98" i="1"/>
  <c r="E97" i="1"/>
  <c r="E92" i="1"/>
  <c r="E91" i="1"/>
  <c r="E89" i="1"/>
  <c r="E88" i="1"/>
  <c r="E86" i="1"/>
  <c r="E84" i="1"/>
  <c r="E83" i="1"/>
  <c r="D82" i="1"/>
  <c r="C82" i="1"/>
  <c r="E81" i="1"/>
  <c r="E80" i="1"/>
  <c r="E79" i="1"/>
  <c r="E78" i="1"/>
  <c r="E76" i="1"/>
  <c r="E75" i="1"/>
  <c r="E74" i="1"/>
  <c r="D73" i="1"/>
  <c r="C73" i="1"/>
  <c r="C67" i="1"/>
  <c r="E62" i="1"/>
  <c r="E60" i="1"/>
  <c r="E59" i="1"/>
  <c r="E46" i="1"/>
  <c r="E34" i="1"/>
  <c r="E32" i="1"/>
  <c r="E17" i="1"/>
  <c r="C14" i="1"/>
  <c r="E8" i="1"/>
  <c r="E6" i="1"/>
  <c r="E5" i="1"/>
  <c r="C118" i="1" l="1"/>
  <c r="D118" i="1"/>
  <c r="E113" i="1"/>
  <c r="E115" i="1"/>
  <c r="E106" i="1"/>
  <c r="E111" i="1"/>
  <c r="E82" i="1"/>
  <c r="E90" i="1"/>
  <c r="E96" i="1"/>
  <c r="E73" i="1"/>
  <c r="E103" i="1"/>
  <c r="E85" i="1"/>
  <c r="E4" i="1"/>
  <c r="D45" i="1"/>
  <c r="D71" i="1" s="1"/>
  <c r="E67" i="1"/>
  <c r="C45" i="1"/>
  <c r="C71" i="1" s="1"/>
  <c r="E14" i="1"/>
  <c r="D119" i="1" l="1"/>
  <c r="C119" i="1"/>
  <c r="C125" i="1"/>
  <c r="D125" i="1"/>
  <c r="E118" i="1"/>
  <c r="E71" i="1"/>
  <c r="E45" i="1"/>
</calcChain>
</file>

<file path=xl/sharedStrings.xml><?xml version="1.0" encoding="utf-8"?>
<sst xmlns="http://schemas.openxmlformats.org/spreadsheetml/2006/main" count="656" uniqueCount="348">
  <si>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</si>
  <si>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</si>
  <si>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</si>
  <si>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</si>
  <si>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</si>
  <si>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</si>
  <si>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</si>
  <si>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</si>
  <si>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</si>
  <si>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</si>
  <si>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</si>
  <si>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</si>
  <si>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</si>
  <si>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</si>
  <si>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</si>
  <si>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</si>
  <si>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</si>
  <si>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</si>
  <si>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</si>
  <si>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</si>
  <si>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</si>
  <si>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</si>
  <si>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</si>
  <si>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</si>
  <si>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</si>
  <si>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</si>
  <si>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</si>
  <si>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</si>
  <si>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</si>
  <si>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</si>
  <si>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</si>
  <si>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</si>
  <si>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</si>
  <si>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</si>
  <si>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</si>
  <si>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</si>
  <si>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</si>
  <si>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</si>
  <si>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</si>
  <si>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</si>
  <si>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</si>
  <si>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</si>
  <si>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</si>
  <si>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</si>
  <si>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</si>
  <si>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</si>
  <si>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</si>
  <si>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</si>
  <si>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</si>
  <si>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</si>
  <si>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</si>
  <si>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</si>
  <si>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</si>
  <si>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</si>
  <si>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</si>
  <si>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</si>
  <si>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</si>
  <si>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</si>
  <si>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</si>
  <si>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</si>
  <si>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</si>
  <si>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</si>
  <si>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</si>
  <si>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</si>
  <si>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</si>
  <si>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</si>
  <si>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</si>
  <si>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</si>
  <si>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</si>
  <si>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</si>
  <si>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</si>
  <si>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</si>
  <si>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</si>
  <si>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</si>
  <si>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</si>
  <si>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</si>
  <si>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</si>
  <si>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</si>
  <si>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</si>
  <si>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</si>
  <si>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</si>
  <si>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</si>
  <si>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</si>
  <si>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</si>
  <si>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</si>
  <si>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</si>
  <si>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</si>
  <si>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</si>
  <si>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</si>
  <si>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</si>
  <si>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</si>
  <si>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</si>
  <si>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</si>
  <si>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</si>
  <si>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</si>
  <si>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</si>
  <si>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</si>
  <si>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</si>
  <si>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</si>
  <si>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</si>
  <si>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</si>
  <si>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</si>
  <si>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</si>
  <si>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</si>
  <si>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</si>
  <si>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</si>
  <si>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</si>
  <si>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</si>
  <si>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</si>
  <si>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</si>
  <si>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</si>
  <si>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</si>
  <si>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</si>
  <si>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</si>
  <si>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</si>
  <si>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</si>
  <si>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</si>
  <si>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</si>
  <si>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</si>
  <si>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</si>
  <si>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</si>
  <si>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</si>
  <si>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</si>
  <si>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</si>
  <si>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</si>
  <si>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</si>
  <si>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</si>
  <si>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</si>
  <si>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</si>
  <si>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</si>
  <si>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</si>
  <si>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</si>
  <si>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</si>
  <si>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</si>
  <si>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</si>
  <si>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</si>
  <si>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</si>
  <si>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</si>
  <si>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</si>
  <si>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</si>
  <si>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</si>
  <si>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</si>
  <si>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</si>
  <si>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</si>
  <si>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</si>
  <si>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</si>
  <si>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</si>
  <si>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</si>
  <si>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</si>
  <si>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</si>
  <si>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</si>
  <si>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</si>
  <si>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</si>
  <si>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</si>
  <si>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</si>
  <si>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</si>
  <si>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</si>
  <si>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</si>
  <si>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</si>
  <si>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</si>
  <si>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</si>
  <si>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</si>
  <si>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</si>
  <si>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</si>
  <si>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</si>
  <si>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</si>
  <si>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</si>
  <si>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</si>
  <si>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</si>
  <si>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</si>
  <si>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</si>
  <si>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</si>
  <si>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</si>
  <si>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</si>
  <si>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</si>
  <si>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</si>
  <si>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</si>
  <si>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</si>
  <si>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</si>
  <si>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</si>
  <si>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</si>
  <si>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</si>
  <si>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</si>
  <si>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</si>
  <si>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</si>
  <si>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</si>
  <si>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</si>
  <si>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</si>
  <si>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</si>
  <si>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</si>
  <si>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</si>
  <si>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Изменения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</si>
  <si>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</si>
  <si>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</si>
  <si>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</si>
  <si>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</si>
  <si>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</si>
  <si>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</si>
  <si>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</si>
  <si>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</si>
  <si>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</si>
  <si>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</si>
  <si>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</si>
  <si>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</si>
  <si>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</si>
  <si>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</si>
  <si>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</si>
  <si>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</si>
  <si>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</si>
  <si>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</si>
  <si>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</si>
  <si>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</si>
  <si>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</si>
  <si>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</si>
  <si>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</si>
  <si>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</si>
  <si>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</si>
  <si>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</si>
  <si>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</si>
  <si>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</si>
  <si>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</si>
  <si>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</si>
  <si>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</si>
  <si>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</si>
  <si>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</si>
  <si>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</si>
  <si>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И.А. Малащенко</t>
  </si>
  <si>
    <t>Справка об исполнении районного бюджета на 01.12.2022 года</t>
  </si>
  <si>
    <t>Инициативные платежи, зачесляемые в бюджеты муниципальных районов</t>
  </si>
  <si>
    <t>Исполнено на 01.12.2022 год</t>
  </si>
  <si>
    <t>Ожидаемое исполнение за 2022 год</t>
  </si>
  <si>
    <t>Итого</t>
  </si>
  <si>
    <t>935.1.11.05013.13.0000.120</t>
  </si>
  <si>
    <t>42</t>
  </si>
  <si>
    <t>925.1.11.05013.13.0000.120</t>
  </si>
  <si>
    <t>41</t>
  </si>
  <si>
    <t>915.1.11.05013.13.0000.120</t>
  </si>
  <si>
    <t>40</t>
  </si>
  <si>
    <t>910.1.11.05075.05.0000.120</t>
  </si>
  <si>
    <t>39</t>
  </si>
  <si>
    <t>906.2.02.30024.05.0000.150</t>
  </si>
  <si>
    <t>38</t>
  </si>
  <si>
    <t>905.2.02.39999.05.0000.150</t>
  </si>
  <si>
    <t>37</t>
  </si>
  <si>
    <t>905.2.02.29999.05.0000.150</t>
  </si>
  <si>
    <t>36</t>
  </si>
  <si>
    <t>905.2.02.25304.05.0000.150</t>
  </si>
  <si>
    <t>35</t>
  </si>
  <si>
    <t>905.1.17.01050.05.0000.180</t>
  </si>
  <si>
    <t>34</t>
  </si>
  <si>
    <t>901.2.02.30024.05.0000.150</t>
  </si>
  <si>
    <t>33</t>
  </si>
  <si>
    <t>901.1.16.10123.01.0051.140</t>
  </si>
  <si>
    <t>32</t>
  </si>
  <si>
    <t>901.1.16.10100.05.0000.140</t>
  </si>
  <si>
    <t>31</t>
  </si>
  <si>
    <t>900.2.02.30022.05.0000.150</t>
  </si>
  <si>
    <t>30</t>
  </si>
  <si>
    <t>900.2.02.15002.05.0000.150</t>
  </si>
  <si>
    <t>29</t>
  </si>
  <si>
    <t>900.2.02.15001.05.0000.150</t>
  </si>
  <si>
    <t>28</t>
  </si>
  <si>
    <t>837.1.16.01203.01.9000.140</t>
  </si>
  <si>
    <t>27</t>
  </si>
  <si>
    <t>837.1.16.01153.01.0006.140</t>
  </si>
  <si>
    <t>26</t>
  </si>
  <si>
    <t>837.1.16.01103.01.9000.140</t>
  </si>
  <si>
    <t>25</t>
  </si>
  <si>
    <t>837.1.16.01063.01.0101.140</t>
  </si>
  <si>
    <t>24</t>
  </si>
  <si>
    <t>837.1.16.01063.01.0008.140</t>
  </si>
  <si>
    <t>23</t>
  </si>
  <si>
    <t>806.1.16.01203.01.9000.140</t>
  </si>
  <si>
    <t>22</t>
  </si>
  <si>
    <t>806.1.16.01053.01.0035.140</t>
  </si>
  <si>
    <t>21</t>
  </si>
  <si>
    <t>182.1.16.10129.01.0000.140</t>
  </si>
  <si>
    <t>20</t>
  </si>
  <si>
    <t>182.1.08.03010.01.4000.110</t>
  </si>
  <si>
    <t>19</t>
  </si>
  <si>
    <t>182.1.08.03010.01.1060.110</t>
  </si>
  <si>
    <t>18</t>
  </si>
  <si>
    <t>182.1.08.03010.01.1050.110</t>
  </si>
  <si>
    <t>17</t>
  </si>
  <si>
    <t>182.1.05.04020.02.1000.110</t>
  </si>
  <si>
    <t>16</t>
  </si>
  <si>
    <t>182.1.05.02010.02.2100.110</t>
  </si>
  <si>
    <t>15</t>
  </si>
  <si>
    <t>182.1.05.02010.02.1000.110</t>
  </si>
  <si>
    <t>14</t>
  </si>
  <si>
    <t>182.1.05.01021.01.2100.110</t>
  </si>
  <si>
    <t>13</t>
  </si>
  <si>
    <t>182.1.05.01021.01.1000.110</t>
  </si>
  <si>
    <t>12</t>
  </si>
  <si>
    <t>182.1.05.01011.01.4000.110</t>
  </si>
  <si>
    <t>11</t>
  </si>
  <si>
    <t>182.1.05.01011.01.3000.110</t>
  </si>
  <si>
    <t>10</t>
  </si>
  <si>
    <t>182.1.05.01011.01.2100.110</t>
  </si>
  <si>
    <t>9</t>
  </si>
  <si>
    <t>182.1.05.01011.01.1000.110</t>
  </si>
  <si>
    <t>8</t>
  </si>
  <si>
    <t>182.1.01.02040.01.1000.110</t>
  </si>
  <si>
    <t>7</t>
  </si>
  <si>
    <t>182.1.01.02030.01.3000.110</t>
  </si>
  <si>
    <t>6</t>
  </si>
  <si>
    <t>182.1.01.02030.01.1000.110</t>
  </si>
  <si>
    <t>5</t>
  </si>
  <si>
    <t>182.1.01.02020.01.2100.110</t>
  </si>
  <si>
    <t>4</t>
  </si>
  <si>
    <t>182.1.01.02020.01.1000.110</t>
  </si>
  <si>
    <t>3</t>
  </si>
  <si>
    <t>182.1.01.02010.01.2100.110</t>
  </si>
  <si>
    <t>2</t>
  </si>
  <si>
    <t>182.1.01.02010.01.1000.110</t>
  </si>
  <si>
    <t>1</t>
  </si>
  <si>
    <t>Чистые доходы</t>
  </si>
  <si>
    <t>Возвраты</t>
  </si>
  <si>
    <t>Код дохода</t>
  </si>
  <si>
    <t>№ п/п</t>
  </si>
  <si>
    <t>Переброска</t>
  </si>
  <si>
    <t>Вт, 06.12.2022</t>
  </si>
  <si>
    <t>Пн, 05.12.2022</t>
  </si>
  <si>
    <t>Пт, 02.12.2022</t>
  </si>
  <si>
    <t>Чт, 01.12.2022</t>
  </si>
  <si>
    <t>Единицы измерения: руб.</t>
  </si>
  <si>
    <t>Книга доходов за Декабрь 2022 года</t>
  </si>
  <si>
    <t>(наименование органа, исполняющего бюджет)</t>
  </si>
  <si>
    <t>Учреждение финансовое управление администрации Чунского района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</si>
  <si>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установлкенному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</si>
  <si>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 xml:space="preserve">%  исполнения к бюджету на 2023 год </t>
  </si>
  <si>
    <t xml:space="preserve">Бюджет на 2023 год </t>
  </si>
  <si>
    <t>00011618000020000140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</si>
  <si>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</si>
  <si>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00020245179050000150</t>
  </si>
  <si>
    <t>00011715030050000150</t>
  </si>
  <si>
    <t>00011201042010000120</t>
  </si>
  <si>
    <t>Прочие безвозмездные поступления в бюджеты муниципальных районов</t>
  </si>
  <si>
    <t xml:space="preserve">Перечисления из бюджетов муниципальных районов(в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</si>
  <si>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00020805000050000150</t>
  </si>
  <si>
    <t>Денежные взыскания, налагаемые в возмещение ущерба, приченненного в результате незаконного и нецелевого использования бюджетных средств (в части бюджетов муниципальных районов)</t>
  </si>
  <si>
    <t>00011610100050000140</t>
  </si>
  <si>
    <t>Справка об исполнении районного бюджета на 01.06.2023 года</t>
  </si>
  <si>
    <t>Исполнено на 01.06.2023 год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</si>
  <si>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</si>
  <si>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РФ по нормативам, действующим в 2019 году</t>
  </si>
  <si>
    <t>00011610120000000140</t>
  </si>
  <si>
    <t>Плата за размещение твердых коммунальных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</si>
</sst>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.5"/>
      <color indexed="8"/>
      <name val="MS Sans Serif"/>
    </font>
    <font>
      <b/>
      <sz val="8.5"/>
      <color indexed="8"/>
      <name val="MS Sans Serif"/>
    </font>
    <font>
      <b/>
      <sz val="14"/>
      <color indexed="8"/>
      <name val="Times New Roman CYR"/>
    </font>
    <font>
      <i/>
      <sz val="8.5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2" fillId="0" borderId="0" xfId="3"/>
    <xf numFmtId="49" fontId="13" fillId="0" borderId="0" xfId="3" applyNumberFormat="1" applyFont="1" applyFill="1" applyBorder="1" applyAlignment="1">
      <alignment vertical="center"/>
    </xf>
    <xf numFmtId="166" fontId="12" fillId="0" borderId="0" xfId="3" applyNumberFormat="1"/>
    <xf numFmtId="166" fontId="14" fillId="0" borderId="5" xfId="3" applyNumberFormat="1" applyFont="1" applyFill="1" applyBorder="1" applyAlignment="1">
      <alignment horizontal="right" vertical="center"/>
    </xf>
    <xf numFmtId="166" fontId="14" fillId="0" borderId="6" xfId="3" applyNumberFormat="1" applyFont="1" applyFill="1" applyBorder="1" applyAlignment="1">
      <alignment horizontal="right" vertical="center"/>
    </xf>
    <xf numFmtId="49" fontId="14" fillId="0" borderId="1" xfId="3" applyNumberFormat="1" applyFont="1" applyFill="1" applyBorder="1" applyAlignment="1">
      <alignment vertical="center"/>
    </xf>
    <xf numFmtId="166" fontId="14" fillId="0" borderId="7" xfId="3" applyNumberFormat="1" applyFont="1" applyFill="1" applyBorder="1" applyAlignment="1">
      <alignment horizontal="right" vertical="center" wrapText="1"/>
    </xf>
    <xf numFmtId="166" fontId="14" fillId="0" borderId="8" xfId="3" applyNumberFormat="1" applyFont="1" applyFill="1" applyBorder="1" applyAlignment="1">
      <alignment horizontal="right" vertical="center" wrapText="1"/>
    </xf>
    <xf numFmtId="49" fontId="13" fillId="0" borderId="8" xfId="3" applyNumberFormat="1" applyFont="1" applyFill="1" applyBorder="1" applyAlignment="1">
      <alignment horizontal="center" vertical="center" wrapText="1"/>
    </xf>
    <xf numFmtId="49" fontId="13" fillId="0" borderId="8" xfId="3" applyNumberFormat="1" applyFont="1" applyFill="1" applyBorder="1" applyAlignment="1">
      <alignment horizontal="center" vertical="center"/>
    </xf>
    <xf numFmtId="4" fontId="12" fillId="0" borderId="0" xfId="3" applyNumberFormat="1"/>
    <xf numFmtId="166" fontId="14" fillId="0" borderId="5" xfId="3" applyNumberFormat="1" applyFont="1" applyFill="1" applyBorder="1" applyAlignment="1">
      <alignment horizontal="center" vertical="center" wrapText="1"/>
    </xf>
    <xf numFmtId="166" fontId="14" fillId="0" borderId="6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right" vertical="center"/>
    </xf>
    <xf numFmtId="166" fontId="13" fillId="0" borderId="8" xfId="3" applyNumberFormat="1" applyFont="1" applyFill="1" applyBorder="1" applyAlignment="1">
      <alignment horizontal="right" vertical="center" wrapText="1"/>
    </xf>
    <xf numFmtId="49" fontId="13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center" vertical="center"/>
    </xf>
    <xf numFmtId="49" fontId="15" fillId="0" borderId="0" xfId="3" applyNumberFormat="1" applyFont="1" applyFill="1" applyBorder="1" applyAlignment="1">
      <alignment vertical="center"/>
    </xf>
    <xf numFmtId="49" fontId="13" fillId="0" borderId="10" xfId="3" applyNumberFormat="1" applyFont="1" applyFill="1" applyBorder="1" applyAlignment="1">
      <alignment horizontal="left" vertical="center"/>
    </xf>
    <xf numFmtId="49" fontId="14" fillId="0" borderId="10" xfId="3" applyNumberFormat="1" applyFont="1" applyFill="1" applyBorder="1" applyAlignment="1">
      <alignment horizontal="left" vertical="center"/>
    </xf>
    <xf numFmtId="0" fontId="10" fillId="2" borderId="1" xfId="2" applyFont="1" applyFill="1" applyBorder="1" applyAlignment="1" applyProtection="1">
      <alignment horizontal="left" wrapText="1"/>
      <protection hidden="1"/>
    </xf>
    <xf numFmtId="165" fontId="11" fillId="3" borderId="1" xfId="2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49" fontId="16" fillId="0" borderId="9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view="pageBreakPreview" topLeftCell="A29" zoomScale="80" zoomScaleNormal="90" zoomScaleSheetLayoutView="80" workbookViewId="0">
      <selection activeCell="B32" sqref="B32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82" t="s">
        <v>342</v>
      </c>
      <c r="B1" s="83"/>
      <c r="C1" s="83"/>
      <c r="D1" s="83"/>
      <c r="E1" s="83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331</v>
      </c>
      <c r="D3" s="11" t="s">
        <v>343</v>
      </c>
      <c r="E3" s="12" t="s">
        <v>330</v>
      </c>
      <c r="F3" s="13"/>
    </row>
    <row r="4" spans="1:6" x14ac:dyDescent="0.3">
      <c r="A4" s="8" t="s">
        <v>3</v>
      </c>
      <c r="B4" s="14"/>
      <c r="C4" s="52">
        <f>SUM(C5:C13)</f>
        <v>203697.80000000002</v>
      </c>
      <c r="D4" s="52">
        <f>SUM(D5:D13)</f>
        <v>71668.099999999991</v>
      </c>
      <c r="E4" s="53">
        <f t="shared" ref="E4:E41" si="0">D4/C4*100</f>
        <v>35.183541501184592</v>
      </c>
      <c r="F4" s="15"/>
    </row>
    <row r="5" spans="1:6" x14ac:dyDescent="0.3">
      <c r="A5" s="16" t="s">
        <v>4</v>
      </c>
      <c r="B5" s="17" t="s">
        <v>5</v>
      </c>
      <c r="C5" s="18">
        <v>151474.1</v>
      </c>
      <c r="D5" s="18">
        <v>50411.4</v>
      </c>
      <c r="E5" s="53">
        <f t="shared" si="0"/>
        <v>33.280541029786612</v>
      </c>
      <c r="F5" s="19"/>
    </row>
    <row r="6" spans="1:6" x14ac:dyDescent="0.3">
      <c r="A6" s="16" t="s">
        <v>6</v>
      </c>
      <c r="B6" s="17" t="s">
        <v>7</v>
      </c>
      <c r="C6" s="18">
        <v>41438.9</v>
      </c>
      <c r="D6" s="20">
        <v>17714.5</v>
      </c>
      <c r="E6" s="53">
        <f t="shared" si="0"/>
        <v>42.748480292671857</v>
      </c>
      <c r="F6" s="19"/>
    </row>
    <row r="7" spans="1:6" x14ac:dyDescent="0.3">
      <c r="A7" s="16" t="s">
        <v>8</v>
      </c>
      <c r="B7" s="17" t="s">
        <v>9</v>
      </c>
      <c r="C7" s="18"/>
      <c r="D7" s="20">
        <v>-220.5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241.1</v>
      </c>
      <c r="D8" s="18">
        <v>118.5</v>
      </c>
      <c r="E8" s="53">
        <f t="shared" si="0"/>
        <v>49.149730402322689</v>
      </c>
      <c r="F8" s="19"/>
    </row>
    <row r="9" spans="1:6" x14ac:dyDescent="0.3">
      <c r="A9" s="16" t="s">
        <v>124</v>
      </c>
      <c r="B9" s="17" t="s">
        <v>123</v>
      </c>
      <c r="C9" s="18">
        <v>5747.5</v>
      </c>
      <c r="D9" s="18">
        <v>1854.8</v>
      </c>
      <c r="E9" s="53">
        <f t="shared" si="0"/>
        <v>32.271422357546761</v>
      </c>
      <c r="F9" s="19"/>
    </row>
    <row r="10" spans="1:6" hidden="1" x14ac:dyDescent="0.3">
      <c r="A10" s="16" t="s">
        <v>133</v>
      </c>
      <c r="B10" s="17" t="s">
        <v>134</v>
      </c>
      <c r="C10" s="18"/>
      <c r="D10" s="18"/>
      <c r="E10" s="53" t="e">
        <f t="shared" ref="E10" si="1">D10/C10*100</f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4796.2</v>
      </c>
      <c r="D11" s="18">
        <v>1789.4</v>
      </c>
      <c r="E11" s="53">
        <f>D11/C11*100</f>
        <v>37.308702722989032</v>
      </c>
      <c r="F11" s="19"/>
    </row>
    <row r="12" spans="1:6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2">D12/C12*100</f>
        <v>#DIV/0!</v>
      </c>
      <c r="F12" s="19"/>
    </row>
    <row r="13" spans="1:6" hidden="1" x14ac:dyDescent="0.3">
      <c r="A13" s="16" t="s">
        <v>192</v>
      </c>
      <c r="B13" s="17" t="s">
        <v>193</v>
      </c>
      <c r="C13" s="18"/>
      <c r="D13" s="18"/>
      <c r="E13" s="53" t="e">
        <f t="shared" si="2"/>
        <v>#DIV/0!</v>
      </c>
      <c r="F13" s="19"/>
    </row>
    <row r="14" spans="1:6" x14ac:dyDescent="0.3">
      <c r="A14" s="8" t="s">
        <v>14</v>
      </c>
      <c r="B14" s="17"/>
      <c r="C14" s="54">
        <f>SUM(C16:C44)</f>
        <v>13682.400000000001</v>
      </c>
      <c r="D14" s="54">
        <f>SUM(D15:D44)</f>
        <v>5721.1</v>
      </c>
      <c r="E14" s="53">
        <f t="shared" si="0"/>
        <v>41.813570718587378</v>
      </c>
      <c r="F14" s="21"/>
    </row>
    <row r="15" spans="1:6" ht="41.25" hidden="1" customHeight="1" x14ac:dyDescent="0.3">
      <c r="A15" s="16" t="s">
        <v>224</v>
      </c>
      <c r="B15" s="17" t="s">
        <v>225</v>
      </c>
      <c r="C15" s="18"/>
      <c r="D15" s="20"/>
      <c r="E15" s="53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5204</v>
      </c>
      <c r="D16" s="20">
        <v>2251.6999999999998</v>
      </c>
      <c r="E16" s="53">
        <f>D16/C16*100</f>
        <v>43.268639508070713</v>
      </c>
      <c r="F16" s="22"/>
    </row>
    <row r="17" spans="1:6" ht="40.5" customHeight="1" x14ac:dyDescent="0.3">
      <c r="A17" s="16" t="s">
        <v>17</v>
      </c>
      <c r="B17" s="17" t="s">
        <v>18</v>
      </c>
      <c r="C17" s="18">
        <v>3500</v>
      </c>
      <c r="D17" s="20">
        <v>1269</v>
      </c>
      <c r="E17" s="53">
        <f>D17/C17*100</f>
        <v>36.257142857142853</v>
      </c>
      <c r="F17" s="22"/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3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22"/>
    </row>
    <row r="20" spans="1:6" x14ac:dyDescent="0.3">
      <c r="A20" s="16" t="s">
        <v>23</v>
      </c>
      <c r="B20" s="17" t="s">
        <v>24</v>
      </c>
      <c r="C20" s="23">
        <v>43.2</v>
      </c>
      <c r="D20" s="18">
        <v>38.299999999999997</v>
      </c>
      <c r="E20" s="53">
        <f t="shared" si="0"/>
        <v>88.657407407407391</v>
      </c>
      <c r="F20" s="22"/>
    </row>
    <row r="21" spans="1:6" x14ac:dyDescent="0.3">
      <c r="A21" s="16" t="s">
        <v>128</v>
      </c>
      <c r="B21" s="17" t="s">
        <v>129</v>
      </c>
      <c r="C21" s="23">
        <v>3</v>
      </c>
      <c r="D21" s="18"/>
      <c r="E21" s="53"/>
      <c r="F21" s="22"/>
    </row>
    <row r="22" spans="1:6" x14ac:dyDescent="0.3">
      <c r="A22" s="16" t="s">
        <v>163</v>
      </c>
      <c r="B22" s="17" t="s">
        <v>146</v>
      </c>
      <c r="C22" s="23">
        <v>38.1</v>
      </c>
      <c r="D22" s="24">
        <v>62</v>
      </c>
      <c r="E22" s="53">
        <f t="shared" ref="E22:E29" si="3">D22/C22*100</f>
        <v>162.72965879265092</v>
      </c>
      <c r="F22" s="22"/>
    </row>
    <row r="23" spans="1:6" x14ac:dyDescent="0.3">
      <c r="A23" s="16" t="s">
        <v>347</v>
      </c>
      <c r="B23" s="17" t="s">
        <v>336</v>
      </c>
      <c r="C23" s="23"/>
      <c r="D23" s="24">
        <v>-5.7</v>
      </c>
      <c r="E23" s="53"/>
      <c r="F23" s="22"/>
    </row>
    <row r="24" spans="1:6" x14ac:dyDescent="0.3">
      <c r="A24" s="16" t="s">
        <v>206</v>
      </c>
      <c r="B24" s="17" t="s">
        <v>207</v>
      </c>
      <c r="C24" s="18">
        <v>415</v>
      </c>
      <c r="D24" s="18">
        <v>190.7</v>
      </c>
      <c r="E24" s="53">
        <f t="shared" si="3"/>
        <v>45.951807228915662</v>
      </c>
      <c r="F24" s="22"/>
    </row>
    <row r="25" spans="1:6" ht="24.75" customHeight="1" x14ac:dyDescent="0.3">
      <c r="A25" s="16" t="s">
        <v>212</v>
      </c>
      <c r="B25" s="17" t="s">
        <v>210</v>
      </c>
      <c r="C25" s="18">
        <v>200</v>
      </c>
      <c r="D25" s="20">
        <v>168.3</v>
      </c>
      <c r="E25" s="53">
        <f t="shared" si="3"/>
        <v>84.15</v>
      </c>
      <c r="F25" s="22"/>
    </row>
    <row r="26" spans="1:6" ht="24.75" customHeight="1" x14ac:dyDescent="0.3">
      <c r="A26" s="16" t="s">
        <v>25</v>
      </c>
      <c r="B26" s="17" t="s">
        <v>211</v>
      </c>
      <c r="C26" s="18"/>
      <c r="D26" s="20">
        <v>40.299999999999997</v>
      </c>
      <c r="E26" s="53"/>
      <c r="F26" s="22"/>
    </row>
    <row r="27" spans="1:6" ht="36" hidden="1" customHeight="1" x14ac:dyDescent="0.3">
      <c r="A27" s="16" t="s">
        <v>221</v>
      </c>
      <c r="B27" s="17" t="s">
        <v>220</v>
      </c>
      <c r="C27" s="18"/>
      <c r="D27" s="20"/>
      <c r="E27" s="53" t="e">
        <f t="shared" si="3"/>
        <v>#DIV/0!</v>
      </c>
      <c r="F27" s="22"/>
    </row>
    <row r="28" spans="1:6" ht="36" customHeight="1" x14ac:dyDescent="0.3">
      <c r="A28" s="16" t="s">
        <v>344</v>
      </c>
      <c r="B28" s="17" t="s">
        <v>131</v>
      </c>
      <c r="C28" s="18"/>
      <c r="D28" s="20">
        <v>162</v>
      </c>
      <c r="E28" s="53"/>
      <c r="F28" s="22"/>
    </row>
    <row r="29" spans="1:6" ht="36" customHeight="1" x14ac:dyDescent="0.3">
      <c r="A29" s="16" t="s">
        <v>197</v>
      </c>
      <c r="B29" s="17" t="s">
        <v>194</v>
      </c>
      <c r="C29" s="18">
        <v>1</v>
      </c>
      <c r="D29" s="20">
        <v>2.5</v>
      </c>
      <c r="E29" s="81">
        <f t="shared" si="3"/>
        <v>250</v>
      </c>
      <c r="F29" s="22"/>
    </row>
    <row r="30" spans="1:6" ht="25.5" customHeight="1" x14ac:dyDescent="0.3">
      <c r="A30" s="16" t="s">
        <v>196</v>
      </c>
      <c r="B30" s="17" t="s">
        <v>195</v>
      </c>
      <c r="C30" s="18">
        <v>1195</v>
      </c>
      <c r="D30" s="20">
        <v>561.70000000000005</v>
      </c>
      <c r="E30" s="53">
        <f t="shared" ref="E30" si="4">D30/C30*100</f>
        <v>47.004184100418414</v>
      </c>
      <c r="F30" s="22"/>
    </row>
    <row r="31" spans="1:6" ht="44.25" hidden="1" customHeight="1" x14ac:dyDescent="0.3">
      <c r="A31" s="16" t="s">
        <v>204</v>
      </c>
      <c r="B31" s="17" t="s">
        <v>205</v>
      </c>
      <c r="C31" s="18"/>
      <c r="D31" s="20"/>
      <c r="E31" s="53">
        <v>0</v>
      </c>
      <c r="F31" s="22"/>
    </row>
    <row r="32" spans="1:6" x14ac:dyDescent="0.3">
      <c r="A32" s="16" t="s">
        <v>147</v>
      </c>
      <c r="B32" s="17" t="s">
        <v>148</v>
      </c>
      <c r="C32" s="18">
        <v>944.5</v>
      </c>
      <c r="D32" s="18">
        <v>237.7</v>
      </c>
      <c r="E32" s="53">
        <f t="shared" si="0"/>
        <v>25.166754896770776</v>
      </c>
      <c r="F32" s="22"/>
    </row>
    <row r="33" spans="1:6" ht="37.5" x14ac:dyDescent="0.3">
      <c r="A33" s="16" t="s">
        <v>340</v>
      </c>
      <c r="B33" s="17" t="s">
        <v>341</v>
      </c>
      <c r="C33" s="18"/>
      <c r="D33" s="18">
        <v>35.799999999999997</v>
      </c>
      <c r="E33" s="53">
        <v>0</v>
      </c>
      <c r="F33" s="22"/>
    </row>
    <row r="34" spans="1:6" ht="37.5" x14ac:dyDescent="0.3">
      <c r="A34" s="16" t="s">
        <v>345</v>
      </c>
      <c r="B34" s="17" t="s">
        <v>346</v>
      </c>
      <c r="C34" s="18">
        <v>1688.6</v>
      </c>
      <c r="D34" s="18">
        <v>500.3</v>
      </c>
      <c r="E34" s="53">
        <f t="shared" si="0"/>
        <v>29.628094279284618</v>
      </c>
      <c r="F34" s="22"/>
    </row>
    <row r="35" spans="1:6" ht="21" customHeight="1" x14ac:dyDescent="0.3">
      <c r="A35" s="57" t="s">
        <v>178</v>
      </c>
      <c r="B35" s="17" t="s">
        <v>190</v>
      </c>
      <c r="C35" s="18"/>
      <c r="D35" s="18">
        <v>137.4</v>
      </c>
      <c r="E35" s="53"/>
      <c r="F35" s="22"/>
    </row>
    <row r="36" spans="1:6" ht="56.25" x14ac:dyDescent="0.3">
      <c r="A36" s="25" t="s">
        <v>329</v>
      </c>
      <c r="B36" s="17" t="s">
        <v>332</v>
      </c>
      <c r="C36" s="18"/>
      <c r="D36" s="20">
        <v>67.099999999999994</v>
      </c>
      <c r="E36" s="53"/>
      <c r="F36" s="22"/>
    </row>
    <row r="37" spans="1:6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22"/>
    </row>
    <row r="38" spans="1:6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22"/>
    </row>
    <row r="39" spans="1:6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22"/>
    </row>
    <row r="40" spans="1:6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22"/>
    </row>
    <row r="41" spans="1:6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22"/>
    </row>
    <row r="42" spans="1:6" ht="27" hidden="1" customHeight="1" x14ac:dyDescent="0.3">
      <c r="A42" s="16" t="s">
        <v>168</v>
      </c>
      <c r="B42" s="17" t="s">
        <v>36</v>
      </c>
      <c r="C42" s="18">
        <v>0</v>
      </c>
      <c r="D42" s="24"/>
      <c r="E42" s="53">
        <v>0</v>
      </c>
      <c r="F42" s="22"/>
    </row>
    <row r="43" spans="1:6" ht="22.5" customHeight="1" x14ac:dyDescent="0.3">
      <c r="A43" s="16" t="s">
        <v>167</v>
      </c>
      <c r="B43" s="17" t="s">
        <v>169</v>
      </c>
      <c r="C43" s="18">
        <v>450</v>
      </c>
      <c r="D43" s="24">
        <v>222.1</v>
      </c>
      <c r="E43" s="53">
        <f>D43/C43*100</f>
        <v>49.355555555555554</v>
      </c>
      <c r="F43" s="22"/>
    </row>
    <row r="44" spans="1:6" ht="22.5" customHeight="1" x14ac:dyDescent="0.3">
      <c r="A44" s="16" t="s">
        <v>228</v>
      </c>
      <c r="B44" s="17" t="s">
        <v>335</v>
      </c>
      <c r="C44" s="18"/>
      <c r="D44" s="24">
        <v>-220.1</v>
      </c>
      <c r="E44" s="53">
        <v>0</v>
      </c>
      <c r="F44" s="22"/>
    </row>
    <row r="45" spans="1:6" x14ac:dyDescent="0.3">
      <c r="A45" s="27" t="s">
        <v>37</v>
      </c>
      <c r="B45" s="28"/>
      <c r="C45" s="55">
        <f>C14+C4</f>
        <v>217380.2</v>
      </c>
      <c r="D45" s="55">
        <f>D14+D4</f>
        <v>77389.2</v>
      </c>
      <c r="E45" s="53">
        <f t="shared" ref="E45:E63" si="5">D45/C45*100</f>
        <v>35.600850491443097</v>
      </c>
      <c r="F45" s="29"/>
    </row>
    <row r="46" spans="1:6" ht="18" customHeight="1" x14ac:dyDescent="0.3">
      <c r="A46" s="16" t="s">
        <v>38</v>
      </c>
      <c r="B46" s="17" t="s">
        <v>161</v>
      </c>
      <c r="C46" s="18">
        <v>115133.9</v>
      </c>
      <c r="D46" s="18">
        <v>64726.5</v>
      </c>
      <c r="E46" s="53">
        <f t="shared" si="5"/>
        <v>56.218455207371598</v>
      </c>
      <c r="F46" s="19"/>
    </row>
    <row r="47" spans="1:6" x14ac:dyDescent="0.3">
      <c r="A47" s="16" t="s">
        <v>39</v>
      </c>
      <c r="B47" s="17" t="s">
        <v>172</v>
      </c>
      <c r="C47" s="18">
        <v>42985.8</v>
      </c>
      <c r="D47" s="18">
        <v>17910.400000000001</v>
      </c>
      <c r="E47" s="53"/>
      <c r="F47" s="19"/>
    </row>
    <row r="48" spans="1:6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ref="E48" si="6">D48/C48*100</f>
        <v>#DIV/0!</v>
      </c>
      <c r="F48" s="19"/>
    </row>
    <row r="49" spans="1:6" ht="37.5" x14ac:dyDescent="0.3">
      <c r="A49" s="16" t="s">
        <v>171</v>
      </c>
      <c r="B49" s="17" t="s">
        <v>177</v>
      </c>
      <c r="C49" s="18">
        <v>19890.3</v>
      </c>
      <c r="D49" s="18">
        <v>4864.8</v>
      </c>
      <c r="E49" s="53">
        <f t="shared" si="5"/>
        <v>24.458152969035162</v>
      </c>
      <c r="F49" s="19"/>
    </row>
    <row r="50" spans="1:6" ht="37.5" hidden="1" x14ac:dyDescent="0.3">
      <c r="A50" s="16" t="s">
        <v>165</v>
      </c>
      <c r="B50" s="17" t="s">
        <v>173</v>
      </c>
      <c r="C50" s="20"/>
      <c r="D50" s="20"/>
      <c r="E50" s="53" t="e">
        <f t="shared" si="5"/>
        <v>#DIV/0!</v>
      </c>
      <c r="F50" s="19"/>
    </row>
    <row r="51" spans="1:6" hidden="1" x14ac:dyDescent="0.3">
      <c r="A51" s="16" t="s">
        <v>170</v>
      </c>
      <c r="B51" s="17" t="s">
        <v>151</v>
      </c>
      <c r="C51" s="18"/>
      <c r="D51" s="18"/>
      <c r="E51" s="53"/>
      <c r="F51" s="19"/>
    </row>
    <row r="52" spans="1:6" hidden="1" x14ac:dyDescent="0.3">
      <c r="A52" s="16" t="s">
        <v>132</v>
      </c>
      <c r="B52" s="17" t="s">
        <v>127</v>
      </c>
      <c r="C52" s="18"/>
      <c r="D52" s="18"/>
      <c r="E52" s="53" t="e">
        <f t="shared" si="5"/>
        <v>#DIV/0!</v>
      </c>
      <c r="F52" s="19"/>
    </row>
    <row r="53" spans="1:6" hidden="1" x14ac:dyDescent="0.3">
      <c r="A53" s="16" t="s">
        <v>126</v>
      </c>
      <c r="B53" s="17" t="s">
        <v>127</v>
      </c>
      <c r="C53" s="18"/>
      <c r="D53" s="23"/>
      <c r="E53" s="53" t="e">
        <f t="shared" si="5"/>
        <v>#DIV/0!</v>
      </c>
      <c r="F53" s="19"/>
    </row>
    <row r="54" spans="1:6" x14ac:dyDescent="0.3">
      <c r="A54" s="16" t="s">
        <v>130</v>
      </c>
      <c r="B54" s="17" t="s">
        <v>174</v>
      </c>
      <c r="C54" s="18">
        <v>750.8</v>
      </c>
      <c r="D54" s="23">
        <v>750.8</v>
      </c>
      <c r="E54" s="53">
        <f t="shared" si="5"/>
        <v>100</v>
      </c>
      <c r="F54" s="19"/>
    </row>
    <row r="55" spans="1:6" x14ac:dyDescent="0.3">
      <c r="A55" s="16" t="s">
        <v>137</v>
      </c>
      <c r="B55" s="17" t="s">
        <v>160</v>
      </c>
      <c r="C55" s="18">
        <v>136.69999999999999</v>
      </c>
      <c r="D55" s="23">
        <v>136.69999999999999</v>
      </c>
      <c r="E55" s="53">
        <f t="shared" si="5"/>
        <v>100</v>
      </c>
      <c r="F55" s="19"/>
    </row>
    <row r="56" spans="1:6" x14ac:dyDescent="0.3">
      <c r="A56" s="16" t="s">
        <v>217</v>
      </c>
      <c r="B56" s="17" t="s">
        <v>222</v>
      </c>
      <c r="C56" s="18">
        <v>152610.29999999999</v>
      </c>
      <c r="D56" s="23">
        <v>69793.100000000006</v>
      </c>
      <c r="E56" s="53">
        <f t="shared" si="5"/>
        <v>45.732889588710599</v>
      </c>
      <c r="F56" s="19"/>
    </row>
    <row r="57" spans="1:6" x14ac:dyDescent="0.3">
      <c r="A57" s="16" t="s">
        <v>40</v>
      </c>
      <c r="B57" s="17" t="s">
        <v>159</v>
      </c>
      <c r="C57" s="18">
        <v>222323.4</v>
      </c>
      <c r="D57" s="23">
        <v>111263.3</v>
      </c>
      <c r="E57" s="53">
        <f t="shared" ref="E57" si="7">D57/C57*100</f>
        <v>50.045699193157354</v>
      </c>
      <c r="F57" s="19"/>
    </row>
    <row r="58" spans="1:6" hidden="1" x14ac:dyDescent="0.3">
      <c r="A58" s="16" t="s">
        <v>41</v>
      </c>
      <c r="B58" s="17" t="s">
        <v>158</v>
      </c>
      <c r="C58" s="18"/>
      <c r="D58" s="20"/>
      <c r="E58" s="53"/>
      <c r="F58" s="19"/>
    </row>
    <row r="59" spans="1:6" x14ac:dyDescent="0.3">
      <c r="A59" s="16" t="s">
        <v>42</v>
      </c>
      <c r="B59" s="17" t="s">
        <v>157</v>
      </c>
      <c r="C59" s="18">
        <v>199398</v>
      </c>
      <c r="D59" s="18">
        <v>93929</v>
      </c>
      <c r="E59" s="53">
        <f t="shared" si="5"/>
        <v>47.106289932697422</v>
      </c>
      <c r="F59" s="19"/>
    </row>
    <row r="60" spans="1:6" s="32" customFormat="1" ht="37.5" x14ac:dyDescent="0.3">
      <c r="A60" s="30" t="s">
        <v>43</v>
      </c>
      <c r="B60" s="31" t="s">
        <v>156</v>
      </c>
      <c r="C60" s="23">
        <v>0.9</v>
      </c>
      <c r="D60" s="23">
        <v>0.9</v>
      </c>
      <c r="E60" s="53">
        <f t="shared" si="5"/>
        <v>100</v>
      </c>
      <c r="F60" s="19"/>
    </row>
    <row r="61" spans="1:6" hidden="1" x14ac:dyDescent="0.3">
      <c r="A61" s="16" t="s">
        <v>152</v>
      </c>
      <c r="B61" s="17" t="s">
        <v>155</v>
      </c>
      <c r="C61" s="23"/>
      <c r="D61" s="18"/>
      <c r="E61" s="53" t="e">
        <f t="shared" ref="E61" si="8">D61/C61*100</f>
        <v>#DIV/0!</v>
      </c>
      <c r="F61" s="19"/>
    </row>
    <row r="62" spans="1:6" x14ac:dyDescent="0.3">
      <c r="A62" s="16" t="s">
        <v>44</v>
      </c>
      <c r="B62" s="17" t="s">
        <v>154</v>
      </c>
      <c r="C62" s="23">
        <v>873744.9</v>
      </c>
      <c r="D62" s="18">
        <v>344335.7</v>
      </c>
      <c r="E62" s="53">
        <f t="shared" si="5"/>
        <v>39.409179956300747</v>
      </c>
      <c r="F62" s="19"/>
    </row>
    <row r="63" spans="1:6" ht="38.25" customHeight="1" x14ac:dyDescent="0.3">
      <c r="A63" s="33" t="s">
        <v>45</v>
      </c>
      <c r="B63" s="17" t="s">
        <v>153</v>
      </c>
      <c r="C63" s="23">
        <v>11083.4</v>
      </c>
      <c r="D63" s="18">
        <v>4478.8</v>
      </c>
      <c r="E63" s="53">
        <f t="shared" si="5"/>
        <v>40.40998249634589</v>
      </c>
      <c r="F63" s="19"/>
    </row>
    <row r="64" spans="1:6" ht="38.25" customHeight="1" x14ac:dyDescent="0.3">
      <c r="A64" s="33" t="s">
        <v>333</v>
      </c>
      <c r="B64" s="17" t="s">
        <v>334</v>
      </c>
      <c r="C64" s="23">
        <v>5043.5</v>
      </c>
      <c r="D64" s="18">
        <v>1720.1</v>
      </c>
      <c r="E64" s="53">
        <f t="shared" ref="E64:E66" si="9">D64/C64*100</f>
        <v>34.105284028948155</v>
      </c>
      <c r="F64" s="19"/>
    </row>
    <row r="65" spans="1:6" ht="38.25" customHeight="1" x14ac:dyDescent="0.3">
      <c r="A65" s="33" t="s">
        <v>198</v>
      </c>
      <c r="B65" s="17" t="s">
        <v>176</v>
      </c>
      <c r="C65" s="23">
        <v>31052.7</v>
      </c>
      <c r="D65" s="18">
        <v>11193</v>
      </c>
      <c r="E65" s="53">
        <f t="shared" si="9"/>
        <v>36.045174815716507</v>
      </c>
      <c r="F65" s="19"/>
    </row>
    <row r="66" spans="1:6" ht="38.25" hidden="1" customHeight="1" x14ac:dyDescent="0.3">
      <c r="A66" s="33" t="s">
        <v>142</v>
      </c>
      <c r="B66" s="17" t="s">
        <v>175</v>
      </c>
      <c r="C66" s="23"/>
      <c r="D66" s="18"/>
      <c r="E66" s="53" t="e">
        <f t="shared" si="9"/>
        <v>#DIV/0!</v>
      </c>
      <c r="F66" s="19"/>
    </row>
    <row r="67" spans="1:6" ht="21" customHeight="1" x14ac:dyDescent="0.3">
      <c r="A67" s="27" t="s">
        <v>46</v>
      </c>
      <c r="B67" s="34" t="s">
        <v>47</v>
      </c>
      <c r="C67" s="54">
        <f>SUM(C46:C66)</f>
        <v>1674154.5999999999</v>
      </c>
      <c r="D67" s="54">
        <f>SUM(D46:D66)</f>
        <v>725103.1</v>
      </c>
      <c r="E67" s="53">
        <f>D67/C67*100</f>
        <v>43.311597387720347</v>
      </c>
      <c r="F67" s="35"/>
    </row>
    <row r="68" spans="1:6" ht="25.5" customHeight="1" x14ac:dyDescent="0.3">
      <c r="A68" s="80" t="s">
        <v>337</v>
      </c>
      <c r="B68" s="34" t="s">
        <v>166</v>
      </c>
      <c r="C68" s="23"/>
      <c r="D68" s="23">
        <v>10438</v>
      </c>
      <c r="E68" s="53"/>
      <c r="F68" s="35"/>
    </row>
    <row r="69" spans="1:6" ht="57" hidden="1" customHeight="1" x14ac:dyDescent="0.3">
      <c r="A69" s="80" t="s">
        <v>338</v>
      </c>
      <c r="B69" s="34" t="s">
        <v>339</v>
      </c>
      <c r="C69" s="23"/>
      <c r="D69" s="23"/>
      <c r="E69" s="53" t="e">
        <f t="shared" ref="E69" si="10">D69/C69*100</f>
        <v>#DIV/0!</v>
      </c>
      <c r="F69" s="35"/>
    </row>
    <row r="70" spans="1:6" ht="37.5" x14ac:dyDescent="0.3">
      <c r="A70" s="36" t="s">
        <v>49</v>
      </c>
      <c r="B70" s="34" t="s">
        <v>162</v>
      </c>
      <c r="C70" s="23">
        <v>0</v>
      </c>
      <c r="D70" s="18">
        <v>-17.8</v>
      </c>
      <c r="E70" s="53"/>
      <c r="F70" s="35"/>
    </row>
    <row r="71" spans="1:6" x14ac:dyDescent="0.3">
      <c r="A71" s="27" t="s">
        <v>50</v>
      </c>
      <c r="B71" s="34"/>
      <c r="C71" s="52">
        <f>C45+C67+C68+C70</f>
        <v>1891534.7999999998</v>
      </c>
      <c r="D71" s="52">
        <f>D45+D67+D68+D69+D70</f>
        <v>812912.49999999988</v>
      </c>
      <c r="E71" s="53">
        <f>D71/C71*100</f>
        <v>42.976343866367138</v>
      </c>
      <c r="F71" s="35"/>
    </row>
    <row r="72" spans="1:6" ht="42.75" customHeight="1" x14ac:dyDescent="0.25">
      <c r="A72" s="84" t="s">
        <v>122</v>
      </c>
      <c r="B72" s="85"/>
      <c r="C72" s="85"/>
      <c r="D72" s="85"/>
      <c r="E72" s="86"/>
    </row>
    <row r="73" spans="1:6" ht="19.5" customHeight="1" x14ac:dyDescent="0.25">
      <c r="A73" s="41" t="s">
        <v>51</v>
      </c>
      <c r="B73" s="42" t="s">
        <v>82</v>
      </c>
      <c r="C73" s="40">
        <f>SUM(C74:C81)</f>
        <v>127526.09999999999</v>
      </c>
      <c r="D73" s="40">
        <f>SUM(D74:D81)</f>
        <v>50970.200000000004</v>
      </c>
      <c r="E73" s="43">
        <f>IF(C73=0," ",D73/C73*100)</f>
        <v>39.968445675042211</v>
      </c>
    </row>
    <row r="74" spans="1:6" ht="28.5" customHeight="1" x14ac:dyDescent="0.25">
      <c r="A74" s="44" t="s">
        <v>186</v>
      </c>
      <c r="B74" s="42" t="s">
        <v>83</v>
      </c>
      <c r="C74" s="45">
        <v>4309.5</v>
      </c>
      <c r="D74" s="45">
        <v>1860.6</v>
      </c>
      <c r="E74" s="46">
        <f>IF(C74=0," ",D74/C74*100)</f>
        <v>43.174382178907059</v>
      </c>
    </row>
    <row r="75" spans="1:6" ht="22.5" customHeight="1" x14ac:dyDescent="0.25">
      <c r="A75" s="44" t="s">
        <v>187</v>
      </c>
      <c r="B75" s="42" t="s">
        <v>84</v>
      </c>
      <c r="C75" s="45">
        <v>5408.9</v>
      </c>
      <c r="D75" s="45">
        <v>2682.7</v>
      </c>
      <c r="E75" s="46">
        <f>IF(C75=0," ",D75/C75*100)</f>
        <v>49.597884967368593</v>
      </c>
    </row>
    <row r="76" spans="1:6" ht="37.5" x14ac:dyDescent="0.25">
      <c r="A76" s="44" t="s">
        <v>188</v>
      </c>
      <c r="B76" s="42" t="s">
        <v>85</v>
      </c>
      <c r="C76" s="45">
        <v>69853</v>
      </c>
      <c r="D76" s="47">
        <v>28258.2</v>
      </c>
      <c r="E76" s="46">
        <f>IF(C76=0," ",D76/C76*100)</f>
        <v>40.453810144159881</v>
      </c>
    </row>
    <row r="77" spans="1:6" x14ac:dyDescent="0.25">
      <c r="A77" s="44" t="s">
        <v>52</v>
      </c>
      <c r="B77" s="42" t="s">
        <v>86</v>
      </c>
      <c r="C77" s="45">
        <v>0.9</v>
      </c>
      <c r="D77" s="45"/>
      <c r="E77" s="46">
        <f>IF(C77=0," ",D77/C77*100)</f>
        <v>0</v>
      </c>
    </row>
    <row r="78" spans="1:6" x14ac:dyDescent="0.25">
      <c r="A78" s="44" t="s">
        <v>189</v>
      </c>
      <c r="B78" s="42" t="s">
        <v>87</v>
      </c>
      <c r="C78" s="45">
        <v>30714.3</v>
      </c>
      <c r="D78" s="45">
        <v>11111.9</v>
      </c>
      <c r="E78" s="46">
        <f t="shared" ref="E78:E118" si="11">IF(C78=0," ",D78/C78*100)</f>
        <v>36.178262242668723</v>
      </c>
    </row>
    <row r="79" spans="1:6" x14ac:dyDescent="0.25">
      <c r="A79" s="44" t="s">
        <v>53</v>
      </c>
      <c r="B79" s="42" t="s">
        <v>88</v>
      </c>
      <c r="C79" s="45">
        <v>1399.4</v>
      </c>
      <c r="D79" s="45"/>
      <c r="E79" s="46">
        <f t="shared" si="11"/>
        <v>0</v>
      </c>
    </row>
    <row r="80" spans="1:6" x14ac:dyDescent="0.25">
      <c r="A80" s="44" t="s">
        <v>54</v>
      </c>
      <c r="B80" s="42" t="s">
        <v>89</v>
      </c>
      <c r="C80" s="45">
        <v>1000</v>
      </c>
      <c r="D80" s="45"/>
      <c r="E80" s="46">
        <f t="shared" si="11"/>
        <v>0</v>
      </c>
    </row>
    <row r="81" spans="1:5" x14ac:dyDescent="0.25">
      <c r="A81" s="44" t="s">
        <v>55</v>
      </c>
      <c r="B81" s="42" t="s">
        <v>90</v>
      </c>
      <c r="C81" s="45">
        <v>14840.1</v>
      </c>
      <c r="D81" s="47">
        <v>7056.8</v>
      </c>
      <c r="E81" s="46">
        <f t="shared" si="11"/>
        <v>47.552240214014731</v>
      </c>
    </row>
    <row r="82" spans="1:5" x14ac:dyDescent="0.25">
      <c r="A82" s="41" t="s">
        <v>56</v>
      </c>
      <c r="B82" s="42" t="s">
        <v>91</v>
      </c>
      <c r="C82" s="40">
        <f>SUM(C83:C84)</f>
        <v>11911.6</v>
      </c>
      <c r="D82" s="40">
        <f>SUM(D83:D84)</f>
        <v>4042.1</v>
      </c>
      <c r="E82" s="43">
        <f t="shared" si="11"/>
        <v>33.934148225259406</v>
      </c>
    </row>
    <row r="83" spans="1:5" x14ac:dyDescent="0.25">
      <c r="A83" s="44" t="s">
        <v>215</v>
      </c>
      <c r="B83" s="42" t="s">
        <v>216</v>
      </c>
      <c r="C83" s="45">
        <v>11826.6</v>
      </c>
      <c r="D83" s="45">
        <v>4032.1</v>
      </c>
      <c r="E83" s="46">
        <f t="shared" si="11"/>
        <v>34.093484179730439</v>
      </c>
    </row>
    <row r="84" spans="1:5" x14ac:dyDescent="0.25">
      <c r="A84" s="44" t="s">
        <v>57</v>
      </c>
      <c r="B84" s="42" t="s">
        <v>92</v>
      </c>
      <c r="C84" s="45">
        <v>85</v>
      </c>
      <c r="D84" s="45">
        <v>10</v>
      </c>
      <c r="E84" s="46">
        <f t="shared" si="11"/>
        <v>11.76470588235294</v>
      </c>
    </row>
    <row r="85" spans="1:5" x14ac:dyDescent="0.25">
      <c r="A85" s="41" t="s">
        <v>58</v>
      </c>
      <c r="B85" s="42" t="s">
        <v>93</v>
      </c>
      <c r="C85" s="40">
        <f>C88+C86+C89+C87</f>
        <v>1662.7</v>
      </c>
      <c r="D85" s="40">
        <f>D88+D86+D89+D87</f>
        <v>600.1</v>
      </c>
      <c r="E85" s="43">
        <f t="shared" si="11"/>
        <v>36.091898718951107</v>
      </c>
    </row>
    <row r="86" spans="1:5" x14ac:dyDescent="0.25">
      <c r="A86" s="44" t="s">
        <v>59</v>
      </c>
      <c r="B86" s="42" t="s">
        <v>94</v>
      </c>
      <c r="C86" s="45">
        <v>45</v>
      </c>
      <c r="D86" s="47"/>
      <c r="E86" s="46">
        <f t="shared" si="11"/>
        <v>0</v>
      </c>
    </row>
    <row r="87" spans="1:5" hidden="1" x14ac:dyDescent="0.25">
      <c r="A87" s="44" t="s">
        <v>143</v>
      </c>
      <c r="B87" s="42" t="s">
        <v>144</v>
      </c>
      <c r="C87" s="45"/>
      <c r="D87" s="47">
        <v>0</v>
      </c>
      <c r="E87" s="46"/>
    </row>
    <row r="88" spans="1:5" x14ac:dyDescent="0.25">
      <c r="A88" s="44" t="s">
        <v>60</v>
      </c>
      <c r="B88" s="42" t="s">
        <v>95</v>
      </c>
      <c r="C88" s="45">
        <v>1537.7</v>
      </c>
      <c r="D88" s="47">
        <v>600.1</v>
      </c>
      <c r="E88" s="46">
        <f t="shared" si="11"/>
        <v>39.025817779801002</v>
      </c>
    </row>
    <row r="89" spans="1:5" x14ac:dyDescent="0.25">
      <c r="A89" s="44" t="s">
        <v>61</v>
      </c>
      <c r="B89" s="42" t="s">
        <v>96</v>
      </c>
      <c r="C89" s="45">
        <v>80</v>
      </c>
      <c r="D89" s="47"/>
      <c r="E89" s="46">
        <f t="shared" si="11"/>
        <v>0</v>
      </c>
    </row>
    <row r="90" spans="1:5" x14ac:dyDescent="0.25">
      <c r="A90" s="41" t="s">
        <v>62</v>
      </c>
      <c r="B90" s="42" t="s">
        <v>97</v>
      </c>
      <c r="C90" s="40">
        <f>C91+C92+C93</f>
        <v>24694.7</v>
      </c>
      <c r="D90" s="40">
        <f>D91+D92+D93</f>
        <v>7179.4</v>
      </c>
      <c r="E90" s="43">
        <f t="shared" si="11"/>
        <v>29.072635018850196</v>
      </c>
    </row>
    <row r="91" spans="1:5" hidden="1" x14ac:dyDescent="0.25">
      <c r="A91" s="44" t="s">
        <v>63</v>
      </c>
      <c r="B91" s="42" t="s">
        <v>98</v>
      </c>
      <c r="C91" s="45"/>
      <c r="D91" s="47"/>
      <c r="E91" s="46" t="str">
        <f t="shared" si="11"/>
        <v xml:space="preserve"> </v>
      </c>
    </row>
    <row r="92" spans="1:5" hidden="1" x14ac:dyDescent="0.25">
      <c r="A92" s="44" t="s">
        <v>64</v>
      </c>
      <c r="B92" s="42" t="s">
        <v>99</v>
      </c>
      <c r="C92" s="45"/>
      <c r="D92" s="47">
        <v>0</v>
      </c>
      <c r="E92" s="46" t="str">
        <f t="shared" si="11"/>
        <v xml:space="preserve"> </v>
      </c>
    </row>
    <row r="93" spans="1:5" x14ac:dyDescent="0.25">
      <c r="A93" s="44" t="s">
        <v>140</v>
      </c>
      <c r="B93" s="42" t="s">
        <v>141</v>
      </c>
      <c r="C93" s="45">
        <v>24694.7</v>
      </c>
      <c r="D93" s="47">
        <v>7179.4</v>
      </c>
      <c r="E93" s="46">
        <f t="shared" si="11"/>
        <v>29.072635018850196</v>
      </c>
    </row>
    <row r="94" spans="1:5" x14ac:dyDescent="0.25">
      <c r="A94" s="41" t="s">
        <v>200</v>
      </c>
      <c r="B94" s="42" t="s">
        <v>202</v>
      </c>
      <c r="C94" s="40">
        <f>C95</f>
        <v>36250.199999999997</v>
      </c>
      <c r="D94" s="40">
        <f>D95</f>
        <v>870.2</v>
      </c>
      <c r="E94" s="46">
        <f t="shared" si="11"/>
        <v>2.4005384797876981</v>
      </c>
    </row>
    <row r="95" spans="1:5" x14ac:dyDescent="0.25">
      <c r="A95" s="44" t="s">
        <v>201</v>
      </c>
      <c r="B95" s="42" t="s">
        <v>203</v>
      </c>
      <c r="C95" s="45">
        <v>36250.199999999997</v>
      </c>
      <c r="D95" s="47">
        <v>870.2</v>
      </c>
      <c r="E95" s="46">
        <f t="shared" si="11"/>
        <v>2.4005384797876981</v>
      </c>
    </row>
    <row r="96" spans="1:5" x14ac:dyDescent="0.25">
      <c r="A96" s="41" t="s">
        <v>65</v>
      </c>
      <c r="B96" s="42" t="s">
        <v>100</v>
      </c>
      <c r="C96" s="40">
        <f>C97+C98+C99+C101+C102+C100</f>
        <v>1406201.5</v>
      </c>
      <c r="D96" s="40">
        <f>D97+D98+D99+D101+D102+D100</f>
        <v>609236.4</v>
      </c>
      <c r="E96" s="43">
        <f t="shared" si="11"/>
        <v>43.324971563463698</v>
      </c>
    </row>
    <row r="97" spans="1:5" x14ac:dyDescent="0.25">
      <c r="A97" s="44" t="s">
        <v>66</v>
      </c>
      <c r="B97" s="42" t="s">
        <v>101</v>
      </c>
      <c r="C97" s="45">
        <v>385701</v>
      </c>
      <c r="D97" s="47">
        <v>201074.6</v>
      </c>
      <c r="E97" s="46">
        <f t="shared" si="11"/>
        <v>52.13224751815526</v>
      </c>
    </row>
    <row r="98" spans="1:5" x14ac:dyDescent="0.25">
      <c r="A98" s="44" t="s">
        <v>67</v>
      </c>
      <c r="B98" s="42" t="s">
        <v>102</v>
      </c>
      <c r="C98" s="45">
        <v>886392.3</v>
      </c>
      <c r="D98" s="47">
        <v>364850</v>
      </c>
      <c r="E98" s="46">
        <f t="shared" si="11"/>
        <v>41.161233011613483</v>
      </c>
    </row>
    <row r="99" spans="1:5" x14ac:dyDescent="0.25">
      <c r="A99" s="44" t="s">
        <v>181</v>
      </c>
      <c r="B99" s="42" t="s">
        <v>103</v>
      </c>
      <c r="C99" s="45">
        <v>65044.2</v>
      </c>
      <c r="D99" s="47">
        <v>18553.400000000001</v>
      </c>
      <c r="E99" s="46">
        <f t="shared" si="11"/>
        <v>28.524295786557452</v>
      </c>
    </row>
    <row r="100" spans="1:5" x14ac:dyDescent="0.25">
      <c r="A100" s="44" t="s">
        <v>182</v>
      </c>
      <c r="B100" s="42" t="s">
        <v>145</v>
      </c>
      <c r="C100" s="45">
        <v>30</v>
      </c>
      <c r="D100" s="47">
        <v>0</v>
      </c>
      <c r="E100" s="46">
        <f t="shared" si="11"/>
        <v>0</v>
      </c>
    </row>
    <row r="101" spans="1:5" x14ac:dyDescent="0.25">
      <c r="A101" s="44" t="s">
        <v>183</v>
      </c>
      <c r="B101" s="42" t="s">
        <v>104</v>
      </c>
      <c r="C101" s="45">
        <v>212</v>
      </c>
      <c r="D101" s="47">
        <v>211.9</v>
      </c>
      <c r="E101" s="46">
        <f t="shared" si="11"/>
        <v>99.952830188679243</v>
      </c>
    </row>
    <row r="102" spans="1:5" x14ac:dyDescent="0.25">
      <c r="A102" s="44" t="s">
        <v>68</v>
      </c>
      <c r="B102" s="42" t="s">
        <v>105</v>
      </c>
      <c r="C102" s="47">
        <v>68822</v>
      </c>
      <c r="D102" s="47">
        <v>24546.5</v>
      </c>
      <c r="E102" s="46">
        <f t="shared" si="11"/>
        <v>35.666647293016766</v>
      </c>
    </row>
    <row r="103" spans="1:5" x14ac:dyDescent="0.25">
      <c r="A103" s="41" t="s">
        <v>184</v>
      </c>
      <c r="B103" s="42" t="s">
        <v>106</v>
      </c>
      <c r="C103" s="40">
        <f>C104+C105</f>
        <v>63471.899999999994</v>
      </c>
      <c r="D103" s="40">
        <f>D104+D105</f>
        <v>23204.2</v>
      </c>
      <c r="E103" s="43">
        <f t="shared" si="11"/>
        <v>36.558224978297488</v>
      </c>
    </row>
    <row r="104" spans="1:5" x14ac:dyDescent="0.25">
      <c r="A104" s="44" t="s">
        <v>69</v>
      </c>
      <c r="B104" s="42" t="s">
        <v>107</v>
      </c>
      <c r="C104" s="45">
        <v>40310.199999999997</v>
      </c>
      <c r="D104" s="45">
        <v>14880.2</v>
      </c>
      <c r="E104" s="46">
        <f t="shared" si="11"/>
        <v>36.91423014522379</v>
      </c>
    </row>
    <row r="105" spans="1:5" x14ac:dyDescent="0.25">
      <c r="A105" s="44" t="s">
        <v>185</v>
      </c>
      <c r="B105" s="42" t="s">
        <v>108</v>
      </c>
      <c r="C105" s="45">
        <v>23161.7</v>
      </c>
      <c r="D105" s="45">
        <v>8324</v>
      </c>
      <c r="E105" s="46">
        <f t="shared" si="11"/>
        <v>35.938640082550073</v>
      </c>
    </row>
    <row r="106" spans="1:5" x14ac:dyDescent="0.25">
      <c r="A106" s="41" t="s">
        <v>70</v>
      </c>
      <c r="B106" s="42" t="s">
        <v>109</v>
      </c>
      <c r="C106" s="40">
        <f>C107+C108+C110+C109</f>
        <v>26769.199999999997</v>
      </c>
      <c r="D106" s="40">
        <f>D107+D108+D110+D109</f>
        <v>10506.7</v>
      </c>
      <c r="E106" s="43">
        <f t="shared" si="11"/>
        <v>39.249211780703206</v>
      </c>
    </row>
    <row r="107" spans="1:5" x14ac:dyDescent="0.25">
      <c r="A107" s="44" t="s">
        <v>71</v>
      </c>
      <c r="B107" s="42" t="s">
        <v>110</v>
      </c>
      <c r="C107" s="45">
        <v>8685.7999999999993</v>
      </c>
      <c r="D107" s="45">
        <v>3580.8</v>
      </c>
      <c r="E107" s="46">
        <f t="shared" si="11"/>
        <v>41.225908954845849</v>
      </c>
    </row>
    <row r="108" spans="1:5" x14ac:dyDescent="0.25">
      <c r="A108" s="44" t="s">
        <v>72</v>
      </c>
      <c r="B108" s="42" t="s">
        <v>111</v>
      </c>
      <c r="C108" s="45">
        <v>1604.1</v>
      </c>
      <c r="D108" s="47">
        <v>1329.5</v>
      </c>
      <c r="E108" s="46">
        <f t="shared" si="11"/>
        <v>82.881366498347987</v>
      </c>
    </row>
    <row r="109" spans="1:5" x14ac:dyDescent="0.25">
      <c r="A109" s="44" t="s">
        <v>73</v>
      </c>
      <c r="B109" s="42" t="s">
        <v>112</v>
      </c>
      <c r="C109" s="45">
        <v>14270.3</v>
      </c>
      <c r="D109" s="45">
        <v>4700</v>
      </c>
      <c r="E109" s="46">
        <f t="shared" si="11"/>
        <v>32.935537444903048</v>
      </c>
    </row>
    <row r="110" spans="1:5" x14ac:dyDescent="0.25">
      <c r="A110" s="44" t="s">
        <v>74</v>
      </c>
      <c r="B110" s="42" t="s">
        <v>113</v>
      </c>
      <c r="C110" s="45">
        <v>2209</v>
      </c>
      <c r="D110" s="45">
        <v>896.4</v>
      </c>
      <c r="E110" s="46">
        <f t="shared" si="11"/>
        <v>40.579447713897693</v>
      </c>
    </row>
    <row r="111" spans="1:5" x14ac:dyDescent="0.25">
      <c r="A111" s="41" t="s">
        <v>75</v>
      </c>
      <c r="B111" s="42" t="s">
        <v>114</v>
      </c>
      <c r="C111" s="40">
        <f>C112</f>
        <v>6233.7</v>
      </c>
      <c r="D111" s="40">
        <f>D112</f>
        <v>6233.7</v>
      </c>
      <c r="E111" s="43">
        <f t="shared" si="11"/>
        <v>100</v>
      </c>
    </row>
    <row r="112" spans="1:5" x14ac:dyDescent="0.25">
      <c r="A112" s="44" t="s">
        <v>76</v>
      </c>
      <c r="B112" s="42" t="s">
        <v>115</v>
      </c>
      <c r="C112" s="45">
        <v>6233.7</v>
      </c>
      <c r="D112" s="45">
        <v>6233.7</v>
      </c>
      <c r="E112" s="46">
        <f t="shared" si="11"/>
        <v>100</v>
      </c>
    </row>
    <row r="113" spans="1:5" hidden="1" x14ac:dyDescent="0.25">
      <c r="A113" s="41" t="s">
        <v>77</v>
      </c>
      <c r="B113" s="42" t="s">
        <v>116</v>
      </c>
      <c r="C113" s="40">
        <f>C114</f>
        <v>0</v>
      </c>
      <c r="D113" s="40">
        <f>D114</f>
        <v>0</v>
      </c>
      <c r="E113" s="43" t="str">
        <f t="shared" si="11"/>
        <v xml:space="preserve"> </v>
      </c>
    </row>
    <row r="114" spans="1:5" hidden="1" x14ac:dyDescent="0.25">
      <c r="A114" s="44" t="s">
        <v>78</v>
      </c>
      <c r="B114" s="42" t="s">
        <v>117</v>
      </c>
      <c r="C114" s="45">
        <v>0</v>
      </c>
      <c r="D114" s="45">
        <v>0</v>
      </c>
      <c r="E114" s="46" t="str">
        <f t="shared" si="11"/>
        <v xml:space="preserve"> </v>
      </c>
    </row>
    <row r="115" spans="1:5" x14ac:dyDescent="0.25">
      <c r="A115" s="41" t="s">
        <v>179</v>
      </c>
      <c r="B115" s="42" t="s">
        <v>118</v>
      </c>
      <c r="C115" s="40">
        <f>C116+C117</f>
        <v>202372.80000000002</v>
      </c>
      <c r="D115" s="40">
        <f>D116+D117</f>
        <v>97361.76999999999</v>
      </c>
      <c r="E115" s="43">
        <f t="shared" si="11"/>
        <v>48.110106694180239</v>
      </c>
    </row>
    <row r="116" spans="1:5" x14ac:dyDescent="0.25">
      <c r="A116" s="44" t="s">
        <v>180</v>
      </c>
      <c r="B116" s="42" t="s">
        <v>119</v>
      </c>
      <c r="C116" s="45">
        <v>190416.6</v>
      </c>
      <c r="D116" s="45">
        <v>90679.9</v>
      </c>
      <c r="E116" s="46">
        <f t="shared" si="11"/>
        <v>47.621845994519383</v>
      </c>
    </row>
    <row r="117" spans="1:5" x14ac:dyDescent="0.25">
      <c r="A117" s="44" t="s">
        <v>79</v>
      </c>
      <c r="B117" s="42" t="s">
        <v>120</v>
      </c>
      <c r="C117" s="45">
        <v>11956.2</v>
      </c>
      <c r="D117" s="45">
        <v>6681.87</v>
      </c>
      <c r="E117" s="46">
        <f t="shared" si="11"/>
        <v>55.886234756862542</v>
      </c>
    </row>
    <row r="118" spans="1:5" x14ac:dyDescent="0.25">
      <c r="A118" s="39" t="s">
        <v>80</v>
      </c>
      <c r="B118" s="48" t="s">
        <v>121</v>
      </c>
      <c r="C118" s="40">
        <f>C73+C82+C85+C90+C96+C103+C106+C111+C115+C113+C94</f>
        <v>1907094.4</v>
      </c>
      <c r="D118" s="40">
        <f>D73+D82+D85+D90+D96+D103+D106+D111+D115+D113+D94</f>
        <v>810204.7699999999</v>
      </c>
      <c r="E118" s="43">
        <f t="shared" si="11"/>
        <v>42.483726552812485</v>
      </c>
    </row>
    <row r="119" spans="1:5" x14ac:dyDescent="0.3">
      <c r="A119" s="49" t="s">
        <v>81</v>
      </c>
      <c r="B119" s="50"/>
      <c r="C119" s="51">
        <f>C71-C118</f>
        <v>-15559.600000000093</v>
      </c>
      <c r="D119" s="51">
        <f>D71-D118</f>
        <v>2707.7299999999814</v>
      </c>
      <c r="E119" s="43"/>
    </row>
    <row r="122" spans="1:5" x14ac:dyDescent="0.3">
      <c r="A122" s="37" t="s">
        <v>138</v>
      </c>
      <c r="C122" s="56" t="s">
        <v>226</v>
      </c>
    </row>
    <row r="125" spans="1:5" x14ac:dyDescent="0.3">
      <c r="C125" s="6">
        <f>C71-C118</f>
        <v>-15559.600000000093</v>
      </c>
      <c r="D125" s="6">
        <f>D71-D118</f>
        <v>2707.7299999999814</v>
      </c>
    </row>
  </sheetData>
  <mergeCells count="2">
    <mergeCell ref="A1:E1"/>
    <mergeCell ref="A72:E72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80" zoomScaleNormal="90" zoomScaleSheetLayoutView="80" workbookViewId="0">
      <selection activeCell="F35" sqref="F35"/>
    </sheetView>
  </sheetViews>
  <sheetFormatPr defaultRowHeight="18.75" x14ac:dyDescent="0.3"/>
  <cols>
    <col min="1" max="1" width="174" style="37" customWidth="1"/>
    <col min="2" max="2" width="35.42578125" style="38" customWidth="1"/>
    <col min="3" max="3" width="19.5703125" style="6" customWidth="1"/>
    <col min="4" max="4" width="21.42578125" style="6" customWidth="1"/>
    <col min="5" max="5" width="14.85546875" style="2" customWidth="1"/>
    <col min="6" max="6" width="17.85546875" style="6" customWidth="1"/>
    <col min="7" max="7" width="22.5703125" style="6" customWidth="1"/>
    <col min="8" max="16384" width="9.140625" style="2"/>
  </cols>
  <sheetData>
    <row r="1" spans="1:7" ht="23.25" x14ac:dyDescent="0.35">
      <c r="A1" s="82" t="s">
        <v>227</v>
      </c>
      <c r="B1" s="83"/>
      <c r="C1" s="83"/>
      <c r="D1" s="83"/>
      <c r="E1" s="83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39" customHeight="1" x14ac:dyDescent="0.25">
      <c r="A3" s="8" t="s">
        <v>1</v>
      </c>
      <c r="B3" s="9" t="s">
        <v>2</v>
      </c>
      <c r="C3" s="10" t="s">
        <v>213</v>
      </c>
      <c r="D3" s="11" t="s">
        <v>229</v>
      </c>
      <c r="E3" s="12" t="s">
        <v>214</v>
      </c>
      <c r="F3" s="10" t="s">
        <v>191</v>
      </c>
      <c r="G3" s="10" t="s">
        <v>230</v>
      </c>
    </row>
    <row r="4" spans="1:7" x14ac:dyDescent="0.3">
      <c r="A4" s="8" t="s">
        <v>3</v>
      </c>
      <c r="B4" s="14"/>
      <c r="C4" s="52">
        <f>SUM(C5:C13)</f>
        <v>198079.3</v>
      </c>
      <c r="D4" s="52">
        <f>SUM(D5:D13)</f>
        <v>156502.90000000002</v>
      </c>
      <c r="E4" s="53">
        <f t="shared" ref="E4:E41" si="0">D4/C4*100</f>
        <v>79.010224692837681</v>
      </c>
      <c r="F4" s="52">
        <f t="shared" ref="F4:G4" si="1">SUM(F5:F13)</f>
        <v>0</v>
      </c>
      <c r="G4" s="52">
        <f t="shared" si="1"/>
        <v>198079.3</v>
      </c>
    </row>
    <row r="5" spans="1:7" x14ac:dyDescent="0.3">
      <c r="A5" s="16" t="s">
        <v>4</v>
      </c>
      <c r="B5" s="17" t="s">
        <v>5</v>
      </c>
      <c r="C5" s="18">
        <v>147276.9</v>
      </c>
      <c r="D5" s="18">
        <v>116976.6</v>
      </c>
      <c r="E5" s="53">
        <f t="shared" si="0"/>
        <v>79.426305143576485</v>
      </c>
      <c r="F5" s="18"/>
      <c r="G5" s="18">
        <f>C5+F5</f>
        <v>147276.9</v>
      </c>
    </row>
    <row r="6" spans="1:7" x14ac:dyDescent="0.3">
      <c r="A6" s="16" t="s">
        <v>6</v>
      </c>
      <c r="B6" s="17" t="s">
        <v>7</v>
      </c>
      <c r="C6" s="18">
        <v>41679.199999999997</v>
      </c>
      <c r="D6" s="20">
        <v>30829.200000000001</v>
      </c>
      <c r="E6" s="53">
        <f t="shared" si="0"/>
        <v>73.967830476592638</v>
      </c>
      <c r="F6" s="18">
        <v>-745</v>
      </c>
      <c r="G6" s="18">
        <f t="shared" ref="G6:G11" si="2">C6+F6</f>
        <v>40934.199999999997</v>
      </c>
    </row>
    <row r="7" spans="1:7" x14ac:dyDescent="0.3">
      <c r="A7" s="16" t="s">
        <v>8</v>
      </c>
      <c r="B7" s="17" t="s">
        <v>9</v>
      </c>
      <c r="C7" s="18">
        <v>70.099999999999994</v>
      </c>
      <c r="D7" s="20">
        <v>112.2</v>
      </c>
      <c r="E7" s="53"/>
      <c r="F7" s="18">
        <v>45</v>
      </c>
      <c r="G7" s="18">
        <f t="shared" si="2"/>
        <v>115.1</v>
      </c>
    </row>
    <row r="8" spans="1:7" x14ac:dyDescent="0.3">
      <c r="A8" s="16" t="s">
        <v>10</v>
      </c>
      <c r="B8" s="17" t="s">
        <v>11</v>
      </c>
      <c r="C8" s="18">
        <v>280</v>
      </c>
      <c r="D8" s="18">
        <v>239.4</v>
      </c>
      <c r="E8" s="53">
        <f t="shared" si="0"/>
        <v>85.5</v>
      </c>
      <c r="F8" s="18"/>
      <c r="G8" s="18">
        <f t="shared" si="2"/>
        <v>280</v>
      </c>
    </row>
    <row r="9" spans="1:7" x14ac:dyDescent="0.3">
      <c r="A9" s="16" t="s">
        <v>124</v>
      </c>
      <c r="B9" s="17" t="s">
        <v>123</v>
      </c>
      <c r="C9" s="18">
        <v>5272.9</v>
      </c>
      <c r="D9" s="18">
        <v>4257.6000000000004</v>
      </c>
      <c r="E9" s="53">
        <f t="shared" si="0"/>
        <v>80.74494111399801</v>
      </c>
      <c r="F9" s="18"/>
      <c r="G9" s="18">
        <f t="shared" si="2"/>
        <v>5272.9</v>
      </c>
    </row>
    <row r="10" spans="1:7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8"/>
      <c r="G10" s="18">
        <f t="shared" si="2"/>
        <v>0</v>
      </c>
    </row>
    <row r="11" spans="1:7" ht="18" customHeight="1" x14ac:dyDescent="0.3">
      <c r="A11" s="16" t="s">
        <v>12</v>
      </c>
      <c r="B11" s="17" t="s">
        <v>13</v>
      </c>
      <c r="C11" s="18">
        <v>3500.2</v>
      </c>
      <c r="D11" s="18">
        <v>4087.9</v>
      </c>
      <c r="E11" s="53">
        <f>D11/C11*100</f>
        <v>116.79046911605052</v>
      </c>
      <c r="F11" s="18">
        <v>700</v>
      </c>
      <c r="G11" s="18">
        <f t="shared" si="2"/>
        <v>4200.2</v>
      </c>
    </row>
    <row r="12" spans="1:7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3">D12/C12*100</f>
        <v>#DIV/0!</v>
      </c>
      <c r="F12" s="18"/>
      <c r="G12" s="18"/>
    </row>
    <row r="13" spans="1:7" hidden="1" x14ac:dyDescent="0.3">
      <c r="A13" s="16" t="s">
        <v>192</v>
      </c>
      <c r="B13" s="17" t="s">
        <v>193</v>
      </c>
      <c r="C13" s="18"/>
      <c r="D13" s="18"/>
      <c r="E13" s="53" t="e">
        <f t="shared" si="3"/>
        <v>#DIV/0!</v>
      </c>
      <c r="F13" s="18"/>
      <c r="G13" s="18"/>
    </row>
    <row r="14" spans="1:7" x14ac:dyDescent="0.3">
      <c r="A14" s="8" t="s">
        <v>14</v>
      </c>
      <c r="B14" s="17"/>
      <c r="C14" s="54">
        <f>SUM(C16:C44)</f>
        <v>22028.9</v>
      </c>
      <c r="D14" s="54">
        <f>SUM(D15:D44)</f>
        <v>20838.2</v>
      </c>
      <c r="E14" s="53">
        <f t="shared" si="0"/>
        <v>94.594827703607535</v>
      </c>
      <c r="F14" s="54">
        <f t="shared" ref="F14:G14" si="4">SUM(F16:F44)</f>
        <v>2918</v>
      </c>
      <c r="G14" s="54">
        <f t="shared" si="4"/>
        <v>24946.9</v>
      </c>
    </row>
    <row r="15" spans="1:7" ht="41.25" customHeight="1" x14ac:dyDescent="0.3">
      <c r="A15" s="16" t="s">
        <v>224</v>
      </c>
      <c r="B15" s="17" t="s">
        <v>225</v>
      </c>
      <c r="C15" s="18"/>
      <c r="D15" s="20">
        <v>114</v>
      </c>
      <c r="E15" s="53" t="e">
        <f>D15/C15*100</f>
        <v>#DIV/0!</v>
      </c>
      <c r="F15" s="18">
        <v>114</v>
      </c>
      <c r="G15" s="18">
        <f>C15+F15</f>
        <v>114</v>
      </c>
    </row>
    <row r="16" spans="1:7" ht="41.25" customHeight="1" x14ac:dyDescent="0.3">
      <c r="A16" s="16" t="s">
        <v>15</v>
      </c>
      <c r="B16" s="17" t="s">
        <v>16</v>
      </c>
      <c r="C16" s="18">
        <v>5499.4</v>
      </c>
      <c r="D16" s="20">
        <v>4825.6000000000004</v>
      </c>
      <c r="E16" s="53">
        <f>D16/C16*100</f>
        <v>87.747754300469154</v>
      </c>
      <c r="F16" s="18"/>
      <c r="G16" s="18">
        <f t="shared" ref="G16:G44" si="5">C16+F16</f>
        <v>5499.4</v>
      </c>
    </row>
    <row r="17" spans="1:7" ht="40.5" customHeight="1" x14ac:dyDescent="0.3">
      <c r="A17" s="16" t="s">
        <v>17</v>
      </c>
      <c r="B17" s="17" t="s">
        <v>18</v>
      </c>
      <c r="C17" s="18">
        <v>4500</v>
      </c>
      <c r="D17" s="20">
        <v>3159.7</v>
      </c>
      <c r="E17" s="53">
        <f>D17/C17*100</f>
        <v>70.215555555555554</v>
      </c>
      <c r="F17" s="18">
        <v>-1000</v>
      </c>
      <c r="G17" s="18">
        <f t="shared" si="5"/>
        <v>3500</v>
      </c>
    </row>
    <row r="18" spans="1:7" ht="37.5" customHeight="1" x14ac:dyDescent="0.3">
      <c r="A18" s="16" t="s">
        <v>19</v>
      </c>
      <c r="B18" s="17" t="s">
        <v>20</v>
      </c>
      <c r="C18" s="18"/>
      <c r="D18" s="18">
        <v>20.7</v>
      </c>
      <c r="E18" s="53">
        <v>0</v>
      </c>
      <c r="F18" s="18">
        <v>21</v>
      </c>
      <c r="G18" s="18">
        <f t="shared" si="5"/>
        <v>21</v>
      </c>
    </row>
    <row r="19" spans="1:7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18"/>
      <c r="G19" s="18">
        <f t="shared" si="5"/>
        <v>0</v>
      </c>
    </row>
    <row r="20" spans="1:7" x14ac:dyDescent="0.3">
      <c r="A20" s="16" t="s">
        <v>23</v>
      </c>
      <c r="B20" s="17" t="s">
        <v>24</v>
      </c>
      <c r="C20" s="23">
        <v>39</v>
      </c>
      <c r="D20" s="18">
        <v>-72</v>
      </c>
      <c r="E20" s="53">
        <f t="shared" si="0"/>
        <v>-184.61538461538461</v>
      </c>
      <c r="F20" s="23"/>
      <c r="G20" s="18">
        <f t="shared" si="5"/>
        <v>39</v>
      </c>
    </row>
    <row r="21" spans="1:7" x14ac:dyDescent="0.3">
      <c r="A21" s="16" t="s">
        <v>128</v>
      </c>
      <c r="B21" s="17" t="s">
        <v>129</v>
      </c>
      <c r="C21" s="23">
        <v>2.7</v>
      </c>
      <c r="D21" s="18">
        <v>2.7</v>
      </c>
      <c r="E21" s="53"/>
      <c r="F21" s="23"/>
      <c r="G21" s="18">
        <f t="shared" si="5"/>
        <v>2.7</v>
      </c>
    </row>
    <row r="22" spans="1:7" x14ac:dyDescent="0.3">
      <c r="A22" s="16" t="s">
        <v>163</v>
      </c>
      <c r="B22" s="17" t="s">
        <v>146</v>
      </c>
      <c r="C22" s="23">
        <v>42.6</v>
      </c>
      <c r="D22" s="24">
        <v>33.4</v>
      </c>
      <c r="E22" s="53">
        <f t="shared" ref="E22" si="6">D22/C22*100</f>
        <v>78.403755868544607</v>
      </c>
      <c r="F22" s="23"/>
      <c r="G22" s="18">
        <f t="shared" si="5"/>
        <v>42.6</v>
      </c>
    </row>
    <row r="23" spans="1:7" ht="37.5" x14ac:dyDescent="0.3">
      <c r="A23" s="16" t="s">
        <v>219</v>
      </c>
      <c r="B23" s="17" t="s">
        <v>218</v>
      </c>
      <c r="C23" s="23"/>
      <c r="D23" s="24">
        <v>0.4</v>
      </c>
      <c r="E23" s="53"/>
      <c r="F23" s="23"/>
      <c r="G23" s="18">
        <f t="shared" si="5"/>
        <v>0</v>
      </c>
    </row>
    <row r="24" spans="1:7" x14ac:dyDescent="0.3">
      <c r="A24" s="16" t="s">
        <v>206</v>
      </c>
      <c r="B24" s="17" t="s">
        <v>207</v>
      </c>
      <c r="C24" s="18">
        <v>415</v>
      </c>
      <c r="D24" s="18">
        <v>436.5</v>
      </c>
      <c r="E24" s="53">
        <f t="shared" si="0"/>
        <v>105.18072289156626</v>
      </c>
      <c r="F24" s="18">
        <v>35</v>
      </c>
      <c r="G24" s="18">
        <f t="shared" si="5"/>
        <v>450</v>
      </c>
    </row>
    <row r="25" spans="1:7" ht="24.75" customHeight="1" x14ac:dyDescent="0.3">
      <c r="A25" s="16" t="s">
        <v>212</v>
      </c>
      <c r="B25" s="17" t="s">
        <v>210</v>
      </c>
      <c r="C25" s="18">
        <v>280</v>
      </c>
      <c r="D25" s="20">
        <v>165.3</v>
      </c>
      <c r="E25" s="53">
        <f t="shared" si="0"/>
        <v>59.035714285714292</v>
      </c>
      <c r="F25" s="18"/>
      <c r="G25" s="18">
        <f t="shared" si="5"/>
        <v>280</v>
      </c>
    </row>
    <row r="26" spans="1:7" ht="24.75" customHeight="1" x14ac:dyDescent="0.3">
      <c r="A26" s="16" t="s">
        <v>25</v>
      </c>
      <c r="B26" s="17" t="s">
        <v>211</v>
      </c>
      <c r="C26" s="18">
        <v>106.6</v>
      </c>
      <c r="D26" s="20">
        <v>106.6</v>
      </c>
      <c r="E26" s="53"/>
      <c r="F26" s="18"/>
      <c r="G26" s="18">
        <f t="shared" si="5"/>
        <v>106.6</v>
      </c>
    </row>
    <row r="27" spans="1:7" ht="36" customHeight="1" x14ac:dyDescent="0.3">
      <c r="A27" s="16" t="s">
        <v>221</v>
      </c>
      <c r="B27" s="17" t="s">
        <v>220</v>
      </c>
      <c r="C27" s="18">
        <v>3.7</v>
      </c>
      <c r="D27" s="20">
        <v>3.7</v>
      </c>
      <c r="E27" s="53"/>
      <c r="F27" s="18"/>
      <c r="G27" s="18">
        <f t="shared" si="5"/>
        <v>3.7</v>
      </c>
    </row>
    <row r="28" spans="1:7" ht="36" customHeight="1" x14ac:dyDescent="0.3">
      <c r="A28" s="16" t="s">
        <v>223</v>
      </c>
      <c r="B28" s="17" t="s">
        <v>131</v>
      </c>
      <c r="C28" s="18"/>
      <c r="D28" s="20">
        <v>144</v>
      </c>
      <c r="E28" s="53"/>
      <c r="F28" s="18">
        <v>150</v>
      </c>
      <c r="G28" s="18">
        <f t="shared" si="5"/>
        <v>150</v>
      </c>
    </row>
    <row r="29" spans="1:7" ht="36" customHeight="1" x14ac:dyDescent="0.3">
      <c r="A29" s="16" t="s">
        <v>197</v>
      </c>
      <c r="B29" s="17" t="s">
        <v>194</v>
      </c>
      <c r="C29" s="18">
        <v>24.3</v>
      </c>
      <c r="D29" s="20">
        <v>26.3</v>
      </c>
      <c r="E29" s="53">
        <f t="shared" ref="E29:E30" si="7">D29/C29*100</f>
        <v>108.23045267489712</v>
      </c>
      <c r="F29" s="18">
        <v>2</v>
      </c>
      <c r="G29" s="18">
        <f t="shared" si="5"/>
        <v>26.3</v>
      </c>
    </row>
    <row r="30" spans="1:7" ht="25.5" customHeight="1" x14ac:dyDescent="0.3">
      <c r="A30" s="16" t="s">
        <v>196</v>
      </c>
      <c r="B30" s="17" t="s">
        <v>195</v>
      </c>
      <c r="C30" s="18">
        <v>2564</v>
      </c>
      <c r="D30" s="20">
        <v>1297.2</v>
      </c>
      <c r="E30" s="53">
        <f t="shared" si="7"/>
        <v>50.592823712948523</v>
      </c>
      <c r="F30" s="18"/>
      <c r="G30" s="18">
        <f t="shared" si="5"/>
        <v>2564</v>
      </c>
    </row>
    <row r="31" spans="1:7" ht="44.25" customHeight="1" x14ac:dyDescent="0.3">
      <c r="A31" s="16" t="s">
        <v>204</v>
      </c>
      <c r="B31" s="17" t="s">
        <v>205</v>
      </c>
      <c r="C31" s="18"/>
      <c r="D31" s="20">
        <v>69.7</v>
      </c>
      <c r="E31" s="53"/>
      <c r="F31" s="18">
        <v>70</v>
      </c>
      <c r="G31" s="18">
        <f t="shared" si="5"/>
        <v>70</v>
      </c>
    </row>
    <row r="32" spans="1:7" x14ac:dyDescent="0.3">
      <c r="A32" s="16" t="s">
        <v>147</v>
      </c>
      <c r="B32" s="17" t="s">
        <v>148</v>
      </c>
      <c r="C32" s="18">
        <v>866.5</v>
      </c>
      <c r="D32" s="18">
        <v>802.5</v>
      </c>
      <c r="E32" s="53">
        <f t="shared" si="0"/>
        <v>92.613964223889212</v>
      </c>
      <c r="F32" s="18"/>
      <c r="G32" s="18">
        <f t="shared" si="5"/>
        <v>866.5</v>
      </c>
    </row>
    <row r="33" spans="1:7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18"/>
      <c r="G33" s="18">
        <f t="shared" si="5"/>
        <v>0</v>
      </c>
    </row>
    <row r="34" spans="1:7" x14ac:dyDescent="0.3">
      <c r="A34" s="16" t="s">
        <v>149</v>
      </c>
      <c r="B34" s="17" t="s">
        <v>150</v>
      </c>
      <c r="C34" s="18">
        <v>988.1</v>
      </c>
      <c r="D34" s="18">
        <v>1204.5999999999999</v>
      </c>
      <c r="E34" s="53">
        <f t="shared" si="0"/>
        <v>121.91073777957695</v>
      </c>
      <c r="F34" s="18">
        <v>300</v>
      </c>
      <c r="G34" s="18">
        <f t="shared" si="5"/>
        <v>1288.0999999999999</v>
      </c>
    </row>
    <row r="35" spans="1:7" ht="21" customHeight="1" x14ac:dyDescent="0.3">
      <c r="A35" s="57" t="s">
        <v>178</v>
      </c>
      <c r="B35" s="17" t="s">
        <v>190</v>
      </c>
      <c r="C35" s="18">
        <v>6249</v>
      </c>
      <c r="D35" s="18">
        <v>7570.9</v>
      </c>
      <c r="E35" s="53"/>
      <c r="F35" s="18">
        <v>3300</v>
      </c>
      <c r="G35" s="18">
        <f t="shared" si="5"/>
        <v>9549</v>
      </c>
    </row>
    <row r="36" spans="1:7" ht="56.25" hidden="1" x14ac:dyDescent="0.3">
      <c r="A36" s="25" t="s">
        <v>26</v>
      </c>
      <c r="B36" s="17" t="s">
        <v>27</v>
      </c>
      <c r="C36" s="18"/>
      <c r="D36" s="20"/>
      <c r="E36" s="53" t="e">
        <f t="shared" si="0"/>
        <v>#DIV/0!</v>
      </c>
      <c r="F36" s="18"/>
      <c r="G36" s="18">
        <f t="shared" si="5"/>
        <v>0</v>
      </c>
    </row>
    <row r="37" spans="1:7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18"/>
      <c r="G37" s="18">
        <f t="shared" si="5"/>
        <v>0</v>
      </c>
    </row>
    <row r="38" spans="1:7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18"/>
      <c r="G38" s="18">
        <f t="shared" si="5"/>
        <v>0</v>
      </c>
    </row>
    <row r="39" spans="1:7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18"/>
      <c r="G39" s="18">
        <f t="shared" si="5"/>
        <v>0</v>
      </c>
    </row>
    <row r="40" spans="1:7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18"/>
      <c r="G40" s="18">
        <f t="shared" si="5"/>
        <v>0</v>
      </c>
    </row>
    <row r="41" spans="1:7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18"/>
      <c r="G41" s="18">
        <f t="shared" si="5"/>
        <v>0</v>
      </c>
    </row>
    <row r="42" spans="1:7" ht="27" customHeight="1" x14ac:dyDescent="0.3">
      <c r="A42" s="16" t="s">
        <v>168</v>
      </c>
      <c r="B42" s="17" t="s">
        <v>36</v>
      </c>
      <c r="C42" s="18">
        <v>0</v>
      </c>
      <c r="D42" s="24">
        <v>-1.8</v>
      </c>
      <c r="E42" s="53">
        <v>0</v>
      </c>
      <c r="F42" s="18"/>
      <c r="G42" s="18">
        <f t="shared" si="5"/>
        <v>0</v>
      </c>
    </row>
    <row r="43" spans="1:7" ht="22.5" customHeight="1" x14ac:dyDescent="0.3">
      <c r="A43" s="16" t="s">
        <v>167</v>
      </c>
      <c r="B43" s="17" t="s">
        <v>169</v>
      </c>
      <c r="C43" s="18">
        <v>448</v>
      </c>
      <c r="D43" s="24">
        <v>481.6</v>
      </c>
      <c r="E43" s="53">
        <f>D43/C43*100</f>
        <v>107.5</v>
      </c>
      <c r="F43" s="18">
        <v>40</v>
      </c>
      <c r="G43" s="18">
        <f t="shared" si="5"/>
        <v>488</v>
      </c>
    </row>
    <row r="44" spans="1:7" ht="22.5" customHeight="1" x14ac:dyDescent="0.3">
      <c r="A44" s="16" t="s">
        <v>228</v>
      </c>
      <c r="B44" s="17" t="s">
        <v>169</v>
      </c>
      <c r="C44" s="18"/>
      <c r="D44" s="24">
        <v>446.6</v>
      </c>
      <c r="E44" s="53" t="e">
        <f>D44/C44*100</f>
        <v>#DIV/0!</v>
      </c>
      <c r="F44" s="18"/>
      <c r="G44" s="18">
        <f t="shared" si="5"/>
        <v>0</v>
      </c>
    </row>
    <row r="45" spans="1:7" x14ac:dyDescent="0.3">
      <c r="A45" s="27" t="s">
        <v>37</v>
      </c>
      <c r="B45" s="28"/>
      <c r="C45" s="55">
        <f>C14+C4</f>
        <v>220108.19999999998</v>
      </c>
      <c r="D45" s="55">
        <f>D14+D4</f>
        <v>177341.10000000003</v>
      </c>
      <c r="E45" s="53">
        <f t="shared" ref="E45:E65" si="8">D45/C45*100</f>
        <v>80.569965135328928</v>
      </c>
      <c r="F45" s="55">
        <f t="shared" ref="F45:G45" si="9">F14+F4</f>
        <v>2918</v>
      </c>
      <c r="G45" s="55">
        <f t="shared" si="9"/>
        <v>223026.19999999998</v>
      </c>
    </row>
    <row r="46" spans="1:7" ht="18" customHeight="1" x14ac:dyDescent="0.3">
      <c r="A46" s="16" t="s">
        <v>38</v>
      </c>
      <c r="B46" s="17" t="s">
        <v>161</v>
      </c>
      <c r="C46" s="18">
        <v>88961.3</v>
      </c>
      <c r="D46" s="18">
        <v>84925.8</v>
      </c>
      <c r="E46" s="53">
        <f t="shared" si="8"/>
        <v>95.46375783627262</v>
      </c>
      <c r="F46" s="18">
        <v>88961.3</v>
      </c>
      <c r="G46" s="18">
        <f>C46+F46</f>
        <v>177922.6</v>
      </c>
    </row>
    <row r="47" spans="1:7" x14ac:dyDescent="0.3">
      <c r="A47" s="16" t="s">
        <v>39</v>
      </c>
      <c r="B47" s="17" t="s">
        <v>172</v>
      </c>
      <c r="C47" s="18">
        <v>46892.3</v>
      </c>
      <c r="D47" s="18">
        <v>36262.300000000003</v>
      </c>
      <c r="E47" s="53">
        <f t="shared" si="8"/>
        <v>77.331033026744265</v>
      </c>
      <c r="F47" s="18">
        <v>46892.3</v>
      </c>
      <c r="G47" s="18">
        <f t="shared" ref="G47:G65" si="10">C47+F47</f>
        <v>93784.6</v>
      </c>
    </row>
    <row r="48" spans="1:7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si="8"/>
        <v>#DIV/0!</v>
      </c>
      <c r="F48" s="18"/>
      <c r="G48" s="18">
        <f t="shared" si="10"/>
        <v>0</v>
      </c>
    </row>
    <row r="49" spans="1:7" ht="37.5" x14ac:dyDescent="0.3">
      <c r="A49" s="16" t="s">
        <v>171</v>
      </c>
      <c r="B49" s="17" t="s">
        <v>177</v>
      </c>
      <c r="C49" s="18">
        <v>22064.7</v>
      </c>
      <c r="D49" s="18">
        <v>12962.4</v>
      </c>
      <c r="E49" s="53">
        <f t="shared" si="8"/>
        <v>58.747229737997799</v>
      </c>
      <c r="F49" s="18">
        <v>22064.7</v>
      </c>
      <c r="G49" s="18">
        <f t="shared" si="10"/>
        <v>44129.4</v>
      </c>
    </row>
    <row r="50" spans="1:7" ht="37.5" hidden="1" x14ac:dyDescent="0.3">
      <c r="A50" s="16" t="s">
        <v>165</v>
      </c>
      <c r="B50" s="17" t="s">
        <v>173</v>
      </c>
      <c r="C50" s="20"/>
      <c r="D50" s="20"/>
      <c r="E50" s="53" t="e">
        <f t="shared" si="8"/>
        <v>#DIV/0!</v>
      </c>
      <c r="F50" s="20"/>
      <c r="G50" s="18">
        <f t="shared" si="10"/>
        <v>0</v>
      </c>
    </row>
    <row r="51" spans="1:7" ht="37.5" x14ac:dyDescent="0.3">
      <c r="A51" s="16" t="s">
        <v>170</v>
      </c>
      <c r="B51" s="17" t="s">
        <v>151</v>
      </c>
      <c r="C51" s="18">
        <v>1953</v>
      </c>
      <c r="D51" s="18">
        <v>1953</v>
      </c>
      <c r="E51" s="53">
        <f t="shared" si="8"/>
        <v>100</v>
      </c>
      <c r="F51" s="18">
        <v>1953</v>
      </c>
      <c r="G51" s="18">
        <f t="shared" si="10"/>
        <v>3906</v>
      </c>
    </row>
    <row r="52" spans="1:7" hidden="1" x14ac:dyDescent="0.3">
      <c r="A52" s="16" t="s">
        <v>132</v>
      </c>
      <c r="B52" s="17" t="s">
        <v>127</v>
      </c>
      <c r="C52" s="18"/>
      <c r="D52" s="18"/>
      <c r="E52" s="53" t="e">
        <f t="shared" si="8"/>
        <v>#DIV/0!</v>
      </c>
      <c r="F52" s="18"/>
      <c r="G52" s="18">
        <f t="shared" si="10"/>
        <v>0</v>
      </c>
    </row>
    <row r="53" spans="1:7" hidden="1" x14ac:dyDescent="0.3">
      <c r="A53" s="16" t="s">
        <v>126</v>
      </c>
      <c r="B53" s="17" t="s">
        <v>127</v>
      </c>
      <c r="C53" s="18"/>
      <c r="D53" s="23"/>
      <c r="E53" s="53" t="e">
        <f t="shared" si="8"/>
        <v>#DIV/0!</v>
      </c>
      <c r="F53" s="18"/>
      <c r="G53" s="18">
        <f t="shared" si="10"/>
        <v>0</v>
      </c>
    </row>
    <row r="54" spans="1:7" x14ac:dyDescent="0.3">
      <c r="A54" s="16" t="s">
        <v>130</v>
      </c>
      <c r="B54" s="17" t="s">
        <v>174</v>
      </c>
      <c r="C54" s="18">
        <v>839.9</v>
      </c>
      <c r="D54" s="23">
        <v>839.9</v>
      </c>
      <c r="E54" s="53">
        <f t="shared" si="8"/>
        <v>100</v>
      </c>
      <c r="F54" s="18">
        <v>839.9</v>
      </c>
      <c r="G54" s="18">
        <f t="shared" si="10"/>
        <v>1679.8</v>
      </c>
    </row>
    <row r="55" spans="1:7" x14ac:dyDescent="0.3">
      <c r="A55" s="16" t="s">
        <v>137</v>
      </c>
      <c r="B55" s="17" t="s">
        <v>160</v>
      </c>
      <c r="C55" s="18">
        <v>152.30000000000001</v>
      </c>
      <c r="D55" s="23">
        <v>152.30000000000001</v>
      </c>
      <c r="E55" s="53">
        <f t="shared" si="8"/>
        <v>100</v>
      </c>
      <c r="F55" s="18">
        <v>152.30000000000001</v>
      </c>
      <c r="G55" s="18">
        <f t="shared" si="10"/>
        <v>304.60000000000002</v>
      </c>
    </row>
    <row r="56" spans="1:7" x14ac:dyDescent="0.3">
      <c r="A56" s="16" t="s">
        <v>217</v>
      </c>
      <c r="B56" s="17" t="s">
        <v>222</v>
      </c>
      <c r="C56" s="18">
        <v>177829.1</v>
      </c>
      <c r="D56" s="23">
        <v>175654.3</v>
      </c>
      <c r="E56" s="53">
        <v>0</v>
      </c>
      <c r="F56" s="18">
        <v>177829.1</v>
      </c>
      <c r="G56" s="18">
        <f t="shared" si="10"/>
        <v>355658.2</v>
      </c>
    </row>
    <row r="57" spans="1:7" x14ac:dyDescent="0.3">
      <c r="A57" s="16" t="s">
        <v>40</v>
      </c>
      <c r="B57" s="17" t="s">
        <v>159</v>
      </c>
      <c r="C57" s="18">
        <v>288830.3</v>
      </c>
      <c r="D57" s="23">
        <v>275204.40000000002</v>
      </c>
      <c r="E57" s="53">
        <f t="shared" ref="E57" si="11">D57/C57*100</f>
        <v>95.282385539190329</v>
      </c>
      <c r="F57" s="18">
        <v>288830.3</v>
      </c>
      <c r="G57" s="18">
        <f t="shared" si="10"/>
        <v>577660.6</v>
      </c>
    </row>
    <row r="58" spans="1:7" ht="37.5" x14ac:dyDescent="0.3">
      <c r="A58" s="16" t="s">
        <v>41</v>
      </c>
      <c r="B58" s="17" t="s">
        <v>158</v>
      </c>
      <c r="C58" s="18">
        <v>72913.5</v>
      </c>
      <c r="D58" s="20">
        <v>71796.800000000003</v>
      </c>
      <c r="E58" s="53">
        <f t="shared" si="8"/>
        <v>98.468459201656771</v>
      </c>
      <c r="F58" s="18">
        <v>72913.5</v>
      </c>
      <c r="G58" s="18">
        <f t="shared" si="10"/>
        <v>145827</v>
      </c>
    </row>
    <row r="59" spans="1:7" x14ac:dyDescent="0.3">
      <c r="A59" s="16" t="s">
        <v>42</v>
      </c>
      <c r="B59" s="17" t="s">
        <v>157</v>
      </c>
      <c r="C59" s="18">
        <v>199024.5</v>
      </c>
      <c r="D59" s="18">
        <v>194928.2</v>
      </c>
      <c r="E59" s="53">
        <f t="shared" si="8"/>
        <v>97.941811184050209</v>
      </c>
      <c r="F59" s="18">
        <v>199024.5</v>
      </c>
      <c r="G59" s="18">
        <f t="shared" si="10"/>
        <v>398049</v>
      </c>
    </row>
    <row r="60" spans="1:7" s="32" customFormat="1" ht="37.5" x14ac:dyDescent="0.3">
      <c r="A60" s="30" t="s">
        <v>43</v>
      </c>
      <c r="B60" s="31" t="s">
        <v>156</v>
      </c>
      <c r="C60" s="23">
        <v>94</v>
      </c>
      <c r="D60" s="23">
        <v>94</v>
      </c>
      <c r="E60" s="53">
        <f t="shared" si="8"/>
        <v>100</v>
      </c>
      <c r="F60" s="23">
        <v>94</v>
      </c>
      <c r="G60" s="18">
        <f t="shared" si="10"/>
        <v>188</v>
      </c>
    </row>
    <row r="61" spans="1:7" hidden="1" x14ac:dyDescent="0.3">
      <c r="A61" s="16" t="s">
        <v>152</v>
      </c>
      <c r="B61" s="17" t="s">
        <v>155</v>
      </c>
      <c r="C61" s="23"/>
      <c r="D61" s="18"/>
      <c r="E61" s="53" t="e">
        <f t="shared" si="8"/>
        <v>#DIV/0!</v>
      </c>
      <c r="F61" s="23"/>
      <c r="G61" s="18">
        <f t="shared" si="10"/>
        <v>0</v>
      </c>
    </row>
    <row r="62" spans="1:7" x14ac:dyDescent="0.3">
      <c r="A62" s="16" t="s">
        <v>44</v>
      </c>
      <c r="B62" s="17" t="s">
        <v>154</v>
      </c>
      <c r="C62" s="23">
        <v>859421.1</v>
      </c>
      <c r="D62" s="18">
        <v>700684.2</v>
      </c>
      <c r="E62" s="53">
        <f t="shared" si="8"/>
        <v>81.529787900250525</v>
      </c>
      <c r="F62" s="23">
        <v>859421.1</v>
      </c>
      <c r="G62" s="18">
        <f t="shared" si="10"/>
        <v>1718842.2</v>
      </c>
    </row>
    <row r="63" spans="1:7" ht="38.25" customHeight="1" x14ac:dyDescent="0.3">
      <c r="A63" s="33" t="s">
        <v>45</v>
      </c>
      <c r="B63" s="17" t="s">
        <v>153</v>
      </c>
      <c r="C63" s="23">
        <v>8371.6</v>
      </c>
      <c r="D63" s="18">
        <v>7675.6</v>
      </c>
      <c r="E63" s="53">
        <f t="shared" si="8"/>
        <v>91.686177074872191</v>
      </c>
      <c r="F63" s="23">
        <v>8371.6</v>
      </c>
      <c r="G63" s="18">
        <f t="shared" si="10"/>
        <v>16743.2</v>
      </c>
    </row>
    <row r="64" spans="1:7" ht="38.25" customHeight="1" x14ac:dyDescent="0.3">
      <c r="A64" s="33" t="s">
        <v>198</v>
      </c>
      <c r="B64" s="17" t="s">
        <v>176</v>
      </c>
      <c r="C64" s="23">
        <v>31059.9</v>
      </c>
      <c r="D64" s="18">
        <v>26279</v>
      </c>
      <c r="E64" s="53">
        <f t="shared" si="8"/>
        <v>84.607484248178508</v>
      </c>
      <c r="F64" s="23">
        <v>31059.9</v>
      </c>
      <c r="G64" s="18">
        <f t="shared" si="10"/>
        <v>62119.8</v>
      </c>
    </row>
    <row r="65" spans="1:7" ht="38.25" customHeight="1" x14ac:dyDescent="0.3">
      <c r="A65" s="33" t="s">
        <v>142</v>
      </c>
      <c r="B65" s="17" t="s">
        <v>175</v>
      </c>
      <c r="C65" s="23">
        <v>3545.4</v>
      </c>
      <c r="D65" s="18">
        <v>3545.4</v>
      </c>
      <c r="E65" s="53">
        <f t="shared" si="8"/>
        <v>100</v>
      </c>
      <c r="F65" s="23">
        <v>3545.4</v>
      </c>
      <c r="G65" s="18">
        <f t="shared" si="10"/>
        <v>7090.8</v>
      </c>
    </row>
    <row r="66" spans="1:7" ht="21" customHeight="1" x14ac:dyDescent="0.3">
      <c r="A66" s="27" t="s">
        <v>46</v>
      </c>
      <c r="B66" s="34" t="s">
        <v>47</v>
      </c>
      <c r="C66" s="54">
        <f>SUM(C46:C65)</f>
        <v>1801952.9</v>
      </c>
      <c r="D66" s="54">
        <f>SUM(D46:D65)</f>
        <v>1592957.6</v>
      </c>
      <c r="E66" s="53">
        <f>D66/C66*100</f>
        <v>88.401733474831673</v>
      </c>
      <c r="F66" s="54">
        <f t="shared" ref="F66:G66" si="12">SUM(F46:F65)</f>
        <v>1801952.9</v>
      </c>
      <c r="G66" s="54">
        <f t="shared" si="12"/>
        <v>3603905.8</v>
      </c>
    </row>
    <row r="67" spans="1:7" ht="25.5" hidden="1" customHeight="1" x14ac:dyDescent="0.3">
      <c r="A67" s="27" t="s">
        <v>48</v>
      </c>
      <c r="B67" s="34" t="s">
        <v>166</v>
      </c>
      <c r="C67" s="23"/>
      <c r="D67" s="23"/>
      <c r="E67" s="53" t="e">
        <f t="shared" ref="E67" si="13">D67/C67*100</f>
        <v>#DIV/0!</v>
      </c>
      <c r="F67" s="23"/>
      <c r="G67" s="23"/>
    </row>
    <row r="68" spans="1:7" ht="37.5" x14ac:dyDescent="0.3">
      <c r="A68" s="36" t="s">
        <v>49</v>
      </c>
      <c r="B68" s="34" t="s">
        <v>162</v>
      </c>
      <c r="C68" s="23">
        <v>0</v>
      </c>
      <c r="D68" s="18">
        <v>-384</v>
      </c>
      <c r="E68" s="53"/>
      <c r="F68" s="23">
        <v>0</v>
      </c>
      <c r="G68" s="23">
        <v>0</v>
      </c>
    </row>
    <row r="69" spans="1:7" x14ac:dyDescent="0.3">
      <c r="A69" s="27" t="s">
        <v>50</v>
      </c>
      <c r="B69" s="34"/>
      <c r="C69" s="52">
        <f>C45+C66+C67+C68</f>
        <v>2022061.0999999999</v>
      </c>
      <c r="D69" s="52">
        <f>D45+D66+D67+D68</f>
        <v>1769914.7000000002</v>
      </c>
      <c r="E69" s="53">
        <f>D69/C69*100</f>
        <v>87.530228438695573</v>
      </c>
      <c r="F69" s="52">
        <f t="shared" ref="F69:G69" si="14">F45+F66+F67+F68</f>
        <v>1804870.9</v>
      </c>
      <c r="G69" s="52">
        <f t="shared" si="14"/>
        <v>3826932</v>
      </c>
    </row>
    <row r="70" spans="1:7" ht="42.75" customHeight="1" x14ac:dyDescent="0.25">
      <c r="A70" s="84" t="s">
        <v>122</v>
      </c>
      <c r="B70" s="85"/>
      <c r="C70" s="85"/>
      <c r="D70" s="85"/>
      <c r="E70" s="86"/>
      <c r="F70" s="2"/>
      <c r="G70" s="2"/>
    </row>
    <row r="71" spans="1:7" ht="19.5" customHeight="1" x14ac:dyDescent="0.25">
      <c r="A71" s="41" t="s">
        <v>51</v>
      </c>
      <c r="B71" s="42" t="s">
        <v>82</v>
      </c>
      <c r="C71" s="40">
        <f>SUM(C72:C79)</f>
        <v>113584.8</v>
      </c>
      <c r="D71" s="40">
        <f>SUM(D72:D79)</f>
        <v>83077.5</v>
      </c>
      <c r="E71" s="43">
        <f>IF(C71=0," ",D71/C71*100)</f>
        <v>73.141388636507699</v>
      </c>
      <c r="F71" s="40">
        <f t="shared" ref="F71:G71" si="15">SUM(F72:F79)</f>
        <v>113584.8</v>
      </c>
      <c r="G71" s="40">
        <f t="shared" si="15"/>
        <v>113584.8</v>
      </c>
    </row>
    <row r="72" spans="1:7" ht="28.5" customHeight="1" x14ac:dyDescent="0.25">
      <c r="A72" s="44" t="s">
        <v>186</v>
      </c>
      <c r="B72" s="42" t="s">
        <v>83</v>
      </c>
      <c r="C72" s="45">
        <v>3504.1</v>
      </c>
      <c r="D72" s="45">
        <v>2943.8</v>
      </c>
      <c r="E72" s="46">
        <f>IF(C72=0," ",D72/C72*100)</f>
        <v>84.01015952741075</v>
      </c>
      <c r="F72" s="45">
        <v>3504.1</v>
      </c>
      <c r="G72" s="45">
        <v>3504.1</v>
      </c>
    </row>
    <row r="73" spans="1:7" ht="22.5" customHeight="1" x14ac:dyDescent="0.25">
      <c r="A73" s="44" t="s">
        <v>187</v>
      </c>
      <c r="B73" s="42" t="s">
        <v>84</v>
      </c>
      <c r="C73" s="45">
        <v>5584</v>
      </c>
      <c r="D73" s="45">
        <v>4370.3999999999996</v>
      </c>
      <c r="E73" s="46">
        <f>IF(C73=0," ",D73/C73*100)</f>
        <v>78.266475644699128</v>
      </c>
      <c r="F73" s="45">
        <v>5584</v>
      </c>
      <c r="G73" s="45">
        <v>5584</v>
      </c>
    </row>
    <row r="74" spans="1:7" ht="37.5" x14ac:dyDescent="0.25">
      <c r="A74" s="44" t="s">
        <v>188</v>
      </c>
      <c r="B74" s="42" t="s">
        <v>85</v>
      </c>
      <c r="C74" s="45">
        <v>61048</v>
      </c>
      <c r="D74" s="47">
        <v>46436.4</v>
      </c>
      <c r="E74" s="46">
        <f>IF(C74=0," ",D74/C74*100)</f>
        <v>76.065391167605824</v>
      </c>
      <c r="F74" s="45">
        <v>61048</v>
      </c>
      <c r="G74" s="45">
        <v>61048</v>
      </c>
    </row>
    <row r="75" spans="1:7" x14ac:dyDescent="0.25">
      <c r="A75" s="44" t="s">
        <v>52</v>
      </c>
      <c r="B75" s="42" t="s">
        <v>86</v>
      </c>
      <c r="C75" s="45">
        <v>94</v>
      </c>
      <c r="D75" s="45">
        <v>94</v>
      </c>
      <c r="E75" s="46">
        <f>IF(C75=0," ",D75/C75*100)</f>
        <v>100</v>
      </c>
      <c r="F75" s="45">
        <v>94</v>
      </c>
      <c r="G75" s="45">
        <v>94</v>
      </c>
    </row>
    <row r="76" spans="1:7" x14ac:dyDescent="0.25">
      <c r="A76" s="44" t="s">
        <v>189</v>
      </c>
      <c r="B76" s="42" t="s">
        <v>87</v>
      </c>
      <c r="C76" s="45">
        <v>27786.400000000001</v>
      </c>
      <c r="D76" s="45">
        <v>19251.5</v>
      </c>
      <c r="E76" s="46">
        <f t="shared" ref="E76:E116" si="16">IF(C76=0," ",D76/C76*100)</f>
        <v>69.28389427921573</v>
      </c>
      <c r="F76" s="45">
        <v>27786.400000000001</v>
      </c>
      <c r="G76" s="45">
        <v>27786.400000000001</v>
      </c>
    </row>
    <row r="77" spans="1:7" hidden="1" x14ac:dyDescent="0.25">
      <c r="A77" s="44" t="s">
        <v>53</v>
      </c>
      <c r="B77" s="42" t="s">
        <v>88</v>
      </c>
      <c r="C77" s="45"/>
      <c r="D77" s="45"/>
      <c r="E77" s="46" t="str">
        <f t="shared" si="16"/>
        <v xml:space="preserve"> </v>
      </c>
      <c r="F77" s="45"/>
      <c r="G77" s="45"/>
    </row>
    <row r="78" spans="1:7" x14ac:dyDescent="0.25">
      <c r="A78" s="44" t="s">
        <v>54</v>
      </c>
      <c r="B78" s="42" t="s">
        <v>89</v>
      </c>
      <c r="C78" s="45">
        <v>1000</v>
      </c>
      <c r="D78" s="45">
        <v>0</v>
      </c>
      <c r="E78" s="46">
        <f t="shared" si="16"/>
        <v>0</v>
      </c>
      <c r="F78" s="45">
        <v>1000</v>
      </c>
      <c r="G78" s="45">
        <v>1000</v>
      </c>
    </row>
    <row r="79" spans="1:7" x14ac:dyDescent="0.25">
      <c r="A79" s="44" t="s">
        <v>55</v>
      </c>
      <c r="B79" s="42" t="s">
        <v>90</v>
      </c>
      <c r="C79" s="45">
        <v>14568.3</v>
      </c>
      <c r="D79" s="47">
        <v>9981.4</v>
      </c>
      <c r="E79" s="46">
        <f t="shared" si="16"/>
        <v>68.51451439083489</v>
      </c>
      <c r="F79" s="45">
        <v>14568.3</v>
      </c>
      <c r="G79" s="45">
        <v>14568.3</v>
      </c>
    </row>
    <row r="80" spans="1:7" x14ac:dyDescent="0.25">
      <c r="A80" s="41" t="s">
        <v>56</v>
      </c>
      <c r="B80" s="42" t="s">
        <v>91</v>
      </c>
      <c r="C80" s="40">
        <f>SUM(C81:C82)</f>
        <v>9896.5</v>
      </c>
      <c r="D80" s="40">
        <f>SUM(D81:D82)</f>
        <v>7661.1</v>
      </c>
      <c r="E80" s="43">
        <f t="shared" si="16"/>
        <v>77.412216440155618</v>
      </c>
      <c r="F80" s="40">
        <f t="shared" ref="F80:G80" si="17">SUM(F81:F82)</f>
        <v>9896.5</v>
      </c>
      <c r="G80" s="40">
        <f t="shared" si="17"/>
        <v>9896.5</v>
      </c>
    </row>
    <row r="81" spans="1:7" x14ac:dyDescent="0.25">
      <c r="A81" s="44" t="s">
        <v>215</v>
      </c>
      <c r="B81" s="42" t="s">
        <v>216</v>
      </c>
      <c r="C81" s="45">
        <v>9896.5</v>
      </c>
      <c r="D81" s="45">
        <v>7661.1</v>
      </c>
      <c r="E81" s="46">
        <f t="shared" si="16"/>
        <v>77.412216440155618</v>
      </c>
      <c r="F81" s="45">
        <v>9896.5</v>
      </c>
      <c r="G81" s="45">
        <v>9896.5</v>
      </c>
    </row>
    <row r="82" spans="1:7" hidden="1" x14ac:dyDescent="0.25">
      <c r="A82" s="44" t="s">
        <v>57</v>
      </c>
      <c r="B82" s="42" t="s">
        <v>92</v>
      </c>
      <c r="C82" s="45"/>
      <c r="D82" s="45"/>
      <c r="E82" s="46" t="str">
        <f t="shared" si="16"/>
        <v xml:space="preserve"> </v>
      </c>
      <c r="F82" s="45"/>
      <c r="G82" s="45"/>
    </row>
    <row r="83" spans="1:7" x14ac:dyDescent="0.25">
      <c r="A83" s="41" t="s">
        <v>58</v>
      </c>
      <c r="B83" s="42" t="s">
        <v>93</v>
      </c>
      <c r="C83" s="40">
        <f>C86+C84+C87+C85</f>
        <v>2013.9</v>
      </c>
      <c r="D83" s="40">
        <f>D86+D84+D87+D85</f>
        <v>1415.6</v>
      </c>
      <c r="E83" s="43">
        <f t="shared" si="16"/>
        <v>70.291474253935135</v>
      </c>
      <c r="F83" s="40">
        <f t="shared" ref="F83:G83" si="18">F86+F84+F87+F85</f>
        <v>2013.9</v>
      </c>
      <c r="G83" s="40">
        <f t="shared" si="18"/>
        <v>2013.9</v>
      </c>
    </row>
    <row r="84" spans="1:7" x14ac:dyDescent="0.25">
      <c r="A84" s="44" t="s">
        <v>59</v>
      </c>
      <c r="B84" s="42" t="s">
        <v>94</v>
      </c>
      <c r="C84" s="45">
        <v>40</v>
      </c>
      <c r="D84" s="47">
        <v>29.6</v>
      </c>
      <c r="E84" s="46">
        <f t="shared" si="16"/>
        <v>74</v>
      </c>
      <c r="F84" s="45">
        <v>40</v>
      </c>
      <c r="G84" s="45">
        <v>40</v>
      </c>
    </row>
    <row r="85" spans="1:7" hidden="1" x14ac:dyDescent="0.25">
      <c r="A85" s="44" t="s">
        <v>143</v>
      </c>
      <c r="B85" s="42" t="s">
        <v>144</v>
      </c>
      <c r="C85" s="45"/>
      <c r="D85" s="47">
        <v>0</v>
      </c>
      <c r="E85" s="46"/>
      <c r="F85" s="45"/>
      <c r="G85" s="45"/>
    </row>
    <row r="86" spans="1:7" x14ac:dyDescent="0.25">
      <c r="A86" s="44" t="s">
        <v>60</v>
      </c>
      <c r="B86" s="42" t="s">
        <v>95</v>
      </c>
      <c r="C86" s="45">
        <v>1906.9</v>
      </c>
      <c r="D86" s="47">
        <v>1330.2</v>
      </c>
      <c r="E86" s="46">
        <f t="shared" si="16"/>
        <v>69.757197545754892</v>
      </c>
      <c r="F86" s="45">
        <v>1906.9</v>
      </c>
      <c r="G86" s="45">
        <v>1906.9</v>
      </c>
    </row>
    <row r="87" spans="1:7" x14ac:dyDescent="0.25">
      <c r="A87" s="44" t="s">
        <v>61</v>
      </c>
      <c r="B87" s="42" t="s">
        <v>96</v>
      </c>
      <c r="C87" s="45">
        <v>67</v>
      </c>
      <c r="D87" s="47">
        <v>55.8</v>
      </c>
      <c r="E87" s="46">
        <f t="shared" si="16"/>
        <v>83.283582089552226</v>
      </c>
      <c r="F87" s="45">
        <v>67</v>
      </c>
      <c r="G87" s="45">
        <v>67</v>
      </c>
    </row>
    <row r="88" spans="1:7" x14ac:dyDescent="0.25">
      <c r="A88" s="41" t="s">
        <v>62</v>
      </c>
      <c r="B88" s="42" t="s">
        <v>97</v>
      </c>
      <c r="C88" s="40">
        <f>C89+C90+C91</f>
        <v>24615.1</v>
      </c>
      <c r="D88" s="40">
        <f>D89+D90+D91</f>
        <v>18331.7</v>
      </c>
      <c r="E88" s="43">
        <f t="shared" si="16"/>
        <v>74.473392348599049</v>
      </c>
      <c r="F88" s="40">
        <f t="shared" ref="F88:G88" si="19">F89+F90+F91</f>
        <v>24615.1</v>
      </c>
      <c r="G88" s="40">
        <f t="shared" si="19"/>
        <v>24615.1</v>
      </c>
    </row>
    <row r="89" spans="1:7" hidden="1" x14ac:dyDescent="0.25">
      <c r="A89" s="44" t="s">
        <v>63</v>
      </c>
      <c r="B89" s="42" t="s">
        <v>98</v>
      </c>
      <c r="C89" s="45"/>
      <c r="D89" s="47"/>
      <c r="E89" s="46" t="str">
        <f t="shared" si="16"/>
        <v xml:space="preserve"> </v>
      </c>
      <c r="F89" s="45"/>
      <c r="G89" s="45"/>
    </row>
    <row r="90" spans="1:7" hidden="1" x14ac:dyDescent="0.25">
      <c r="A90" s="44" t="s">
        <v>64</v>
      </c>
      <c r="B90" s="42" t="s">
        <v>99</v>
      </c>
      <c r="C90" s="45"/>
      <c r="D90" s="47">
        <v>0</v>
      </c>
      <c r="E90" s="46" t="str">
        <f t="shared" si="16"/>
        <v xml:space="preserve"> </v>
      </c>
      <c r="F90" s="45"/>
      <c r="G90" s="45"/>
    </row>
    <row r="91" spans="1:7" x14ac:dyDescent="0.25">
      <c r="A91" s="44" t="s">
        <v>140</v>
      </c>
      <c r="B91" s="42" t="s">
        <v>141</v>
      </c>
      <c r="C91" s="45">
        <v>24615.1</v>
      </c>
      <c r="D91" s="47">
        <v>18331.7</v>
      </c>
      <c r="E91" s="46">
        <f t="shared" si="16"/>
        <v>74.473392348599049</v>
      </c>
      <c r="F91" s="45">
        <v>24615.1</v>
      </c>
      <c r="G91" s="45">
        <v>24615.1</v>
      </c>
    </row>
    <row r="92" spans="1:7" x14ac:dyDescent="0.25">
      <c r="A92" s="41" t="s">
        <v>200</v>
      </c>
      <c r="B92" s="42" t="s">
        <v>202</v>
      </c>
      <c r="C92" s="40">
        <f>C93</f>
        <v>1418.1</v>
      </c>
      <c r="D92" s="40">
        <f>D93</f>
        <v>1418</v>
      </c>
      <c r="E92" s="46">
        <f t="shared" si="16"/>
        <v>99.992948311120529</v>
      </c>
      <c r="F92" s="40">
        <f t="shared" ref="F92:G92" si="20">F93</f>
        <v>1418.1</v>
      </c>
      <c r="G92" s="40">
        <f t="shared" si="20"/>
        <v>1418.1</v>
      </c>
    </row>
    <row r="93" spans="1:7" x14ac:dyDescent="0.25">
      <c r="A93" s="44" t="s">
        <v>201</v>
      </c>
      <c r="B93" s="42" t="s">
        <v>203</v>
      </c>
      <c r="C93" s="45">
        <v>1418.1</v>
      </c>
      <c r="D93" s="47">
        <v>1418</v>
      </c>
      <c r="E93" s="46">
        <f t="shared" si="16"/>
        <v>99.992948311120529</v>
      </c>
      <c r="F93" s="45">
        <v>1418.1</v>
      </c>
      <c r="G93" s="45">
        <v>1418.1</v>
      </c>
    </row>
    <row r="94" spans="1:7" x14ac:dyDescent="0.25">
      <c r="A94" s="41" t="s">
        <v>65</v>
      </c>
      <c r="B94" s="42" t="s">
        <v>100</v>
      </c>
      <c r="C94" s="40">
        <f>C95+C96+C97+C99+C100+C98</f>
        <v>1495132.0999999999</v>
      </c>
      <c r="D94" s="40">
        <f>D95+D96+D97+D99+D100+D98</f>
        <v>1161600.4999999998</v>
      </c>
      <c r="E94" s="43">
        <f t="shared" si="16"/>
        <v>77.69216512708141</v>
      </c>
      <c r="F94" s="40">
        <f t="shared" ref="F94:G94" si="21">F95+F96+F97+F99+F100+F98</f>
        <v>1495132.0999999999</v>
      </c>
      <c r="G94" s="40">
        <f t="shared" si="21"/>
        <v>1495132.0999999999</v>
      </c>
    </row>
    <row r="95" spans="1:7" x14ac:dyDescent="0.25">
      <c r="A95" s="44" t="s">
        <v>66</v>
      </c>
      <c r="B95" s="42" t="s">
        <v>101</v>
      </c>
      <c r="C95" s="45">
        <v>333321.3</v>
      </c>
      <c r="D95" s="47">
        <v>259867.4</v>
      </c>
      <c r="E95" s="46">
        <f t="shared" si="16"/>
        <v>77.963034465544212</v>
      </c>
      <c r="F95" s="45">
        <v>333321.3</v>
      </c>
      <c r="G95" s="45">
        <v>333321.3</v>
      </c>
    </row>
    <row r="96" spans="1:7" x14ac:dyDescent="0.25">
      <c r="A96" s="44" t="s">
        <v>67</v>
      </c>
      <c r="B96" s="42" t="s">
        <v>102</v>
      </c>
      <c r="C96" s="45">
        <v>1055025.8999999999</v>
      </c>
      <c r="D96" s="47">
        <v>823479.3</v>
      </c>
      <c r="E96" s="46">
        <f t="shared" si="16"/>
        <v>78.052993770105559</v>
      </c>
      <c r="F96" s="45">
        <v>1055025.8999999999</v>
      </c>
      <c r="G96" s="45">
        <v>1055025.8999999999</v>
      </c>
    </row>
    <row r="97" spans="1:7" x14ac:dyDescent="0.25">
      <c r="A97" s="44" t="s">
        <v>181</v>
      </c>
      <c r="B97" s="42" t="s">
        <v>103</v>
      </c>
      <c r="C97" s="45">
        <v>44794.5</v>
      </c>
      <c r="D97" s="47">
        <v>32153</v>
      </c>
      <c r="E97" s="46">
        <f t="shared" si="16"/>
        <v>71.778901427630629</v>
      </c>
      <c r="F97" s="45">
        <v>44794.5</v>
      </c>
      <c r="G97" s="45">
        <v>44794.5</v>
      </c>
    </row>
    <row r="98" spans="1:7" x14ac:dyDescent="0.25">
      <c r="A98" s="44" t="s">
        <v>182</v>
      </c>
      <c r="B98" s="42" t="s">
        <v>145</v>
      </c>
      <c r="C98" s="45">
        <v>20</v>
      </c>
      <c r="D98" s="47">
        <v>0</v>
      </c>
      <c r="E98" s="46">
        <f t="shared" si="16"/>
        <v>0</v>
      </c>
      <c r="F98" s="45">
        <v>20</v>
      </c>
      <c r="G98" s="45">
        <v>20</v>
      </c>
    </row>
    <row r="99" spans="1:7" x14ac:dyDescent="0.25">
      <c r="A99" s="44" t="s">
        <v>183</v>
      </c>
      <c r="B99" s="42" t="s">
        <v>104</v>
      </c>
      <c r="C99" s="45">
        <v>3830.5</v>
      </c>
      <c r="D99" s="47">
        <v>3763.9</v>
      </c>
      <c r="E99" s="46">
        <f t="shared" si="16"/>
        <v>98.261323586999097</v>
      </c>
      <c r="F99" s="45">
        <v>3830.5</v>
      </c>
      <c r="G99" s="45">
        <v>3830.5</v>
      </c>
    </row>
    <row r="100" spans="1:7" x14ac:dyDescent="0.25">
      <c r="A100" s="44" t="s">
        <v>68</v>
      </c>
      <c r="B100" s="42" t="s">
        <v>105</v>
      </c>
      <c r="C100" s="47">
        <v>58139.9</v>
      </c>
      <c r="D100" s="47">
        <v>42336.9</v>
      </c>
      <c r="E100" s="46">
        <f t="shared" si="16"/>
        <v>72.819010696612835</v>
      </c>
      <c r="F100" s="47">
        <v>58139.9</v>
      </c>
      <c r="G100" s="47">
        <v>58139.9</v>
      </c>
    </row>
    <row r="101" spans="1:7" x14ac:dyDescent="0.25">
      <c r="A101" s="41" t="s">
        <v>184</v>
      </c>
      <c r="B101" s="42" t="s">
        <v>106</v>
      </c>
      <c r="C101" s="40">
        <f>C102+C103</f>
        <v>77288.2</v>
      </c>
      <c r="D101" s="40">
        <f>D102+D103</f>
        <v>58138.2</v>
      </c>
      <c r="E101" s="43">
        <f t="shared" si="16"/>
        <v>75.222608367124607</v>
      </c>
      <c r="F101" s="40">
        <f t="shared" ref="F101:G101" si="22">F102+F103</f>
        <v>77288.2</v>
      </c>
      <c r="G101" s="40">
        <f t="shared" si="22"/>
        <v>77288.2</v>
      </c>
    </row>
    <row r="102" spans="1:7" x14ac:dyDescent="0.25">
      <c r="A102" s="44" t="s">
        <v>69</v>
      </c>
      <c r="B102" s="42" t="s">
        <v>107</v>
      </c>
      <c r="C102" s="45">
        <v>56066.1</v>
      </c>
      <c r="D102" s="45">
        <v>41847.5</v>
      </c>
      <c r="E102" s="46">
        <f t="shared" si="16"/>
        <v>74.639577213324998</v>
      </c>
      <c r="F102" s="45">
        <v>56066.1</v>
      </c>
      <c r="G102" s="45">
        <v>56066.1</v>
      </c>
    </row>
    <row r="103" spans="1:7" x14ac:dyDescent="0.25">
      <c r="A103" s="44" t="s">
        <v>185</v>
      </c>
      <c r="B103" s="42" t="s">
        <v>108</v>
      </c>
      <c r="C103" s="45">
        <v>21222.1</v>
      </c>
      <c r="D103" s="45">
        <v>16290.7</v>
      </c>
      <c r="E103" s="46">
        <f t="shared" si="16"/>
        <v>76.762902823000559</v>
      </c>
      <c r="F103" s="45">
        <v>21222.1</v>
      </c>
      <c r="G103" s="45">
        <v>21222.1</v>
      </c>
    </row>
    <row r="104" spans="1:7" x14ac:dyDescent="0.25">
      <c r="A104" s="41" t="s">
        <v>70</v>
      </c>
      <c r="B104" s="42" t="s">
        <v>109</v>
      </c>
      <c r="C104" s="40">
        <f>C105+C106+C108+C107</f>
        <v>97493.4</v>
      </c>
      <c r="D104" s="40">
        <f>D105+D106+D108+D107</f>
        <v>82895.899999999994</v>
      </c>
      <c r="E104" s="43">
        <f t="shared" si="16"/>
        <v>85.027191584250829</v>
      </c>
      <c r="F104" s="40">
        <f t="shared" ref="F104:G104" si="23">F105+F106+F108+F107</f>
        <v>97493.4</v>
      </c>
      <c r="G104" s="40">
        <f t="shared" si="23"/>
        <v>97493.4</v>
      </c>
    </row>
    <row r="105" spans="1:7" x14ac:dyDescent="0.25">
      <c r="A105" s="44" t="s">
        <v>71</v>
      </c>
      <c r="B105" s="42" t="s">
        <v>110</v>
      </c>
      <c r="C105" s="45">
        <v>6994.6</v>
      </c>
      <c r="D105" s="45">
        <v>6920.5</v>
      </c>
      <c r="E105" s="46">
        <f t="shared" si="16"/>
        <v>98.940611328739308</v>
      </c>
      <c r="F105" s="45">
        <v>6994.6</v>
      </c>
      <c r="G105" s="45">
        <v>6994.6</v>
      </c>
    </row>
    <row r="106" spans="1:7" x14ac:dyDescent="0.25">
      <c r="A106" s="44" t="s">
        <v>72</v>
      </c>
      <c r="B106" s="42" t="s">
        <v>111</v>
      </c>
      <c r="C106" s="45">
        <v>70373.899999999994</v>
      </c>
      <c r="D106" s="47">
        <v>64000</v>
      </c>
      <c r="E106" s="46">
        <f t="shared" si="16"/>
        <v>90.942806921316006</v>
      </c>
      <c r="F106" s="45">
        <v>70373.899999999994</v>
      </c>
      <c r="G106" s="45">
        <v>70373.899999999994</v>
      </c>
    </row>
    <row r="107" spans="1:7" x14ac:dyDescent="0.25">
      <c r="A107" s="44" t="s">
        <v>73</v>
      </c>
      <c r="B107" s="42" t="s">
        <v>112</v>
      </c>
      <c r="C107" s="45">
        <v>14127.4</v>
      </c>
      <c r="D107" s="45">
        <v>7948</v>
      </c>
      <c r="E107" s="46">
        <f t="shared" si="16"/>
        <v>56.25946741792545</v>
      </c>
      <c r="F107" s="45">
        <v>14127.4</v>
      </c>
      <c r="G107" s="45">
        <v>14127.4</v>
      </c>
    </row>
    <row r="108" spans="1:7" x14ac:dyDescent="0.25">
      <c r="A108" s="44" t="s">
        <v>74</v>
      </c>
      <c r="B108" s="42" t="s">
        <v>113</v>
      </c>
      <c r="C108" s="45">
        <v>5997.5</v>
      </c>
      <c r="D108" s="45">
        <v>4027.4</v>
      </c>
      <c r="E108" s="46">
        <f t="shared" si="16"/>
        <v>67.15131304710296</v>
      </c>
      <c r="F108" s="45">
        <v>5997.5</v>
      </c>
      <c r="G108" s="45">
        <v>5997.5</v>
      </c>
    </row>
    <row r="109" spans="1:7" x14ac:dyDescent="0.25">
      <c r="A109" s="41" t="s">
        <v>75</v>
      </c>
      <c r="B109" s="42" t="s">
        <v>114</v>
      </c>
      <c r="C109" s="40">
        <f>C110</f>
        <v>19974.599999999999</v>
      </c>
      <c r="D109" s="40">
        <f>D110</f>
        <v>13339.5</v>
      </c>
      <c r="E109" s="43">
        <f t="shared" si="16"/>
        <v>66.782313538193506</v>
      </c>
      <c r="F109" s="40">
        <f t="shared" ref="F109:G109" si="24">F110</f>
        <v>19974.599999999999</v>
      </c>
      <c r="G109" s="40">
        <f t="shared" si="24"/>
        <v>19974.599999999999</v>
      </c>
    </row>
    <row r="110" spans="1:7" x14ac:dyDescent="0.25">
      <c r="A110" s="44" t="s">
        <v>76</v>
      </c>
      <c r="B110" s="42" t="s">
        <v>115</v>
      </c>
      <c r="C110" s="45">
        <v>19974.599999999999</v>
      </c>
      <c r="D110" s="45">
        <v>13339.5</v>
      </c>
      <c r="E110" s="46">
        <f t="shared" si="16"/>
        <v>66.782313538193506</v>
      </c>
      <c r="F110" s="45">
        <v>19974.599999999999</v>
      </c>
      <c r="G110" s="45">
        <v>19974.599999999999</v>
      </c>
    </row>
    <row r="111" spans="1:7" hidden="1" x14ac:dyDescent="0.25">
      <c r="A111" s="41" t="s">
        <v>77</v>
      </c>
      <c r="B111" s="42" t="s">
        <v>116</v>
      </c>
      <c r="C111" s="40">
        <f>C112</f>
        <v>0</v>
      </c>
      <c r="D111" s="40">
        <f>D112</f>
        <v>0</v>
      </c>
      <c r="E111" s="43" t="str">
        <f t="shared" si="16"/>
        <v xml:space="preserve"> </v>
      </c>
      <c r="F111" s="40">
        <f t="shared" ref="F111:G111" si="25">F112</f>
        <v>0</v>
      </c>
      <c r="G111" s="40">
        <f t="shared" si="25"/>
        <v>0</v>
      </c>
    </row>
    <row r="112" spans="1:7" hidden="1" x14ac:dyDescent="0.25">
      <c r="A112" s="44" t="s">
        <v>78</v>
      </c>
      <c r="B112" s="42" t="s">
        <v>117</v>
      </c>
      <c r="C112" s="45">
        <v>0</v>
      </c>
      <c r="D112" s="45">
        <v>0</v>
      </c>
      <c r="E112" s="46" t="str">
        <f t="shared" si="16"/>
        <v xml:space="preserve"> </v>
      </c>
      <c r="F112" s="45">
        <v>0</v>
      </c>
      <c r="G112" s="45">
        <v>0</v>
      </c>
    </row>
    <row r="113" spans="1:7" x14ac:dyDescent="0.25">
      <c r="A113" s="41" t="s">
        <v>179</v>
      </c>
      <c r="B113" s="42" t="s">
        <v>118</v>
      </c>
      <c r="C113" s="40">
        <f>C114+C115</f>
        <v>200728.7</v>
      </c>
      <c r="D113" s="40">
        <f>D114+D115</f>
        <v>163239.1</v>
      </c>
      <c r="E113" s="43">
        <f t="shared" si="16"/>
        <v>81.323248743204132</v>
      </c>
      <c r="F113" s="40">
        <f t="shared" ref="F113:G113" si="26">F114+F115</f>
        <v>200728.7</v>
      </c>
      <c r="G113" s="40">
        <f t="shared" si="26"/>
        <v>200728.7</v>
      </c>
    </row>
    <row r="114" spans="1:7" x14ac:dyDescent="0.25">
      <c r="A114" s="44" t="s">
        <v>180</v>
      </c>
      <c r="B114" s="42" t="s">
        <v>119</v>
      </c>
      <c r="C114" s="45">
        <v>190547.5</v>
      </c>
      <c r="D114" s="45">
        <v>153907.9</v>
      </c>
      <c r="E114" s="46">
        <f t="shared" si="16"/>
        <v>80.771408703866484</v>
      </c>
      <c r="F114" s="45">
        <v>190547.5</v>
      </c>
      <c r="G114" s="45">
        <v>190547.5</v>
      </c>
    </row>
    <row r="115" spans="1:7" x14ac:dyDescent="0.25">
      <c r="A115" s="44" t="s">
        <v>79</v>
      </c>
      <c r="B115" s="42" t="s">
        <v>120</v>
      </c>
      <c r="C115" s="45">
        <v>10181.200000000001</v>
      </c>
      <c r="D115" s="45">
        <v>9331.2000000000007</v>
      </c>
      <c r="E115" s="46">
        <f t="shared" si="16"/>
        <v>91.651278827643111</v>
      </c>
      <c r="F115" s="45">
        <v>10181.200000000001</v>
      </c>
      <c r="G115" s="45">
        <v>10181.200000000001</v>
      </c>
    </row>
    <row r="116" spans="1:7" x14ac:dyDescent="0.25">
      <c r="A116" s="39" t="s">
        <v>80</v>
      </c>
      <c r="B116" s="48" t="s">
        <v>121</v>
      </c>
      <c r="C116" s="40">
        <f>C71+C80+C83+C88+C94+C101+C104+C109+C113+C111+C92</f>
        <v>2042145.4</v>
      </c>
      <c r="D116" s="40">
        <f>D71+D80+D83+D88+D94+D101+D104+D109+D113+D111+D92</f>
        <v>1591117.0999999996</v>
      </c>
      <c r="E116" s="43">
        <f t="shared" si="16"/>
        <v>77.913996721291241</v>
      </c>
      <c r="F116" s="40">
        <f t="shared" ref="F116:G116" si="27">F71+F80+F83+F88+F94+F101+F104+F109+F113+F111+F92</f>
        <v>2042145.4</v>
      </c>
      <c r="G116" s="40">
        <f t="shared" si="27"/>
        <v>2042145.4</v>
      </c>
    </row>
    <row r="117" spans="1:7" x14ac:dyDescent="0.3">
      <c r="A117" s="49" t="s">
        <v>81</v>
      </c>
      <c r="B117" s="50"/>
      <c r="C117" s="51">
        <f>C69-C116</f>
        <v>-20084.300000000047</v>
      </c>
      <c r="D117" s="51">
        <f>D69-D116</f>
        <v>178797.60000000056</v>
      </c>
      <c r="E117" s="43"/>
      <c r="F117" s="51">
        <f t="shared" ref="F117:G117" si="28">F69-F116</f>
        <v>-237274.5</v>
      </c>
      <c r="G117" s="51">
        <f t="shared" si="28"/>
        <v>1784786.6</v>
      </c>
    </row>
    <row r="120" spans="1:7" x14ac:dyDescent="0.3">
      <c r="A120" s="37" t="s">
        <v>138</v>
      </c>
      <c r="C120" s="56" t="s">
        <v>226</v>
      </c>
      <c r="F120" s="56" t="s">
        <v>226</v>
      </c>
      <c r="G120" s="56" t="s">
        <v>226</v>
      </c>
    </row>
    <row r="123" spans="1:7" x14ac:dyDescent="0.3">
      <c r="C123" s="6">
        <f>C69-C116</f>
        <v>-20084.300000000047</v>
      </c>
      <c r="D123" s="6">
        <f>D69-D116</f>
        <v>178797.60000000056</v>
      </c>
      <c r="F123" s="6">
        <f t="shared" ref="F123:G123" si="29">F69-F116</f>
        <v>-237274.5</v>
      </c>
      <c r="G123" s="6">
        <f t="shared" si="29"/>
        <v>1784786.6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workbookViewId="0">
      <selection activeCell="B103" sqref="B103"/>
    </sheetView>
  </sheetViews>
  <sheetFormatPr defaultRowHeight="13.15" customHeight="1" x14ac:dyDescent="0.25"/>
  <cols>
    <col min="1" max="1" width="7" style="58" customWidth="1"/>
    <col min="2" max="2" width="50.7109375" style="58" customWidth="1"/>
    <col min="3" max="5" width="17.5703125" style="58" customWidth="1"/>
    <col min="6" max="6" width="14.7109375" style="58" customWidth="1"/>
    <col min="7" max="7" width="17.5703125" style="58" customWidth="1"/>
    <col min="8" max="10" width="14.7109375" style="58" customWidth="1"/>
    <col min="11" max="16384" width="9.140625" style="58"/>
  </cols>
  <sheetData>
    <row r="1" spans="1:10" ht="13.15" customHeight="1" x14ac:dyDescent="0.25">
      <c r="A1" s="79" t="s">
        <v>328</v>
      </c>
      <c r="B1" s="79"/>
      <c r="C1" s="78"/>
      <c r="D1" s="78"/>
      <c r="E1" s="78"/>
      <c r="F1" s="78"/>
      <c r="G1" s="59"/>
      <c r="H1" s="59"/>
      <c r="I1" s="59"/>
      <c r="J1" s="59"/>
    </row>
    <row r="2" spans="1:10" ht="13.15" customHeight="1" x14ac:dyDescent="0.25">
      <c r="A2" s="87" t="s">
        <v>327</v>
      </c>
      <c r="B2" s="87"/>
      <c r="C2" s="87"/>
      <c r="D2" s="87"/>
      <c r="E2" s="87"/>
      <c r="F2" s="87"/>
      <c r="G2" s="59"/>
      <c r="H2" s="59"/>
      <c r="I2" s="59"/>
      <c r="J2" s="59"/>
    </row>
    <row r="3" spans="1:10" ht="1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6.45" customHeight="1" x14ac:dyDescent="0.25">
      <c r="A4" s="77" t="s">
        <v>326</v>
      </c>
      <c r="B4" s="77"/>
      <c r="C4" s="76"/>
      <c r="D4" s="76"/>
      <c r="E4" s="76"/>
      <c r="F4" s="76"/>
      <c r="G4" s="76"/>
      <c r="H4" s="76"/>
      <c r="I4" s="76"/>
      <c r="J4" s="76"/>
    </row>
    <row r="5" spans="1:10" ht="15" x14ac:dyDescent="0.25">
      <c r="A5" s="88"/>
      <c r="B5" s="88"/>
      <c r="C5" s="88"/>
      <c r="D5" s="88"/>
      <c r="E5" s="88"/>
      <c r="F5" s="88"/>
    </row>
    <row r="6" spans="1:10" ht="15" x14ac:dyDescent="0.25">
      <c r="A6" s="88"/>
      <c r="B6" s="88"/>
      <c r="C6" s="88"/>
      <c r="D6" s="88"/>
      <c r="E6" s="88"/>
      <c r="F6" s="88"/>
    </row>
    <row r="7" spans="1:10" ht="13.15" customHeight="1" x14ac:dyDescent="0.25">
      <c r="A7" s="75" t="s">
        <v>325</v>
      </c>
      <c r="B7" s="74"/>
      <c r="C7" s="74"/>
      <c r="D7" s="74"/>
      <c r="E7" s="74"/>
      <c r="F7" s="74"/>
      <c r="G7" s="74"/>
    </row>
    <row r="8" spans="1:10" ht="25.35" customHeight="1" x14ac:dyDescent="0.25">
      <c r="A8" s="71" t="s">
        <v>319</v>
      </c>
      <c r="B8" s="71" t="s">
        <v>318</v>
      </c>
      <c r="C8" s="70" t="s">
        <v>324</v>
      </c>
      <c r="D8" s="70" t="s">
        <v>323</v>
      </c>
      <c r="E8" s="70" t="s">
        <v>322</v>
      </c>
      <c r="F8" s="70" t="s">
        <v>321</v>
      </c>
      <c r="G8" s="69" t="s">
        <v>320</v>
      </c>
    </row>
    <row r="9" spans="1:10" ht="15" x14ac:dyDescent="0.25">
      <c r="A9" s="67" t="s">
        <v>315</v>
      </c>
      <c r="B9" s="66" t="s">
        <v>314</v>
      </c>
      <c r="C9" s="73">
        <v>740041.64</v>
      </c>
      <c r="D9" s="73">
        <v>38271.94</v>
      </c>
      <c r="E9" s="73">
        <v>395500.19</v>
      </c>
      <c r="F9" s="73">
        <v>433553.67</v>
      </c>
      <c r="G9" s="64"/>
    </row>
    <row r="10" spans="1:10" ht="15" x14ac:dyDescent="0.25">
      <c r="A10" s="67" t="s">
        <v>313</v>
      </c>
      <c r="B10" s="66" t="s">
        <v>312</v>
      </c>
      <c r="C10" s="73">
        <v>3.42</v>
      </c>
      <c r="D10" s="73">
        <v>88.25</v>
      </c>
      <c r="E10" s="73">
        <v>344.35</v>
      </c>
      <c r="F10" s="73"/>
      <c r="G10" s="64"/>
    </row>
    <row r="11" spans="1:10" ht="15" x14ac:dyDescent="0.25">
      <c r="A11" s="67" t="s">
        <v>311</v>
      </c>
      <c r="B11" s="66" t="s">
        <v>310</v>
      </c>
      <c r="C11" s="73"/>
      <c r="D11" s="73"/>
      <c r="E11" s="73"/>
      <c r="F11" s="73">
        <v>15464.06</v>
      </c>
      <c r="G11" s="64"/>
    </row>
    <row r="12" spans="1:10" ht="15" x14ac:dyDescent="0.25">
      <c r="A12" s="67" t="s">
        <v>309</v>
      </c>
      <c r="B12" s="66" t="s">
        <v>308</v>
      </c>
      <c r="C12" s="73"/>
      <c r="D12" s="73"/>
      <c r="E12" s="73">
        <v>155.28</v>
      </c>
      <c r="F12" s="73"/>
      <c r="G12" s="64"/>
    </row>
    <row r="13" spans="1:10" ht="15" x14ac:dyDescent="0.25">
      <c r="A13" s="67" t="s">
        <v>307</v>
      </c>
      <c r="B13" s="66" t="s">
        <v>306</v>
      </c>
      <c r="C13" s="73">
        <v>756.25</v>
      </c>
      <c r="D13" s="73">
        <v>2400.44</v>
      </c>
      <c r="E13" s="73"/>
      <c r="F13" s="73">
        <v>751.28</v>
      </c>
      <c r="G13" s="64"/>
    </row>
    <row r="14" spans="1:10" ht="15" x14ac:dyDescent="0.25">
      <c r="A14" s="67" t="s">
        <v>305</v>
      </c>
      <c r="B14" s="66" t="s">
        <v>304</v>
      </c>
      <c r="C14" s="73"/>
      <c r="D14" s="73"/>
      <c r="E14" s="73"/>
      <c r="F14" s="73">
        <v>311.95</v>
      </c>
      <c r="G14" s="64"/>
    </row>
    <row r="15" spans="1:10" ht="15" x14ac:dyDescent="0.25">
      <c r="A15" s="67" t="s">
        <v>303</v>
      </c>
      <c r="B15" s="66" t="s">
        <v>302</v>
      </c>
      <c r="C15" s="73"/>
      <c r="D15" s="73">
        <v>8512.5</v>
      </c>
      <c r="E15" s="73">
        <v>2128.13</v>
      </c>
      <c r="F15" s="73"/>
      <c r="G15" s="64"/>
    </row>
    <row r="16" spans="1:10" ht="15" x14ac:dyDescent="0.25">
      <c r="A16" s="67" t="s">
        <v>301</v>
      </c>
      <c r="B16" s="66" t="s">
        <v>300</v>
      </c>
      <c r="C16" s="73">
        <v>30000</v>
      </c>
      <c r="D16" s="73">
        <v>38748.839999999997</v>
      </c>
      <c r="E16" s="73">
        <v>22263.599999999999</v>
      </c>
      <c r="F16" s="73">
        <v>6000</v>
      </c>
      <c r="G16" s="64"/>
    </row>
    <row r="17" spans="1:7" ht="15" x14ac:dyDescent="0.25">
      <c r="A17" s="67" t="s">
        <v>299</v>
      </c>
      <c r="B17" s="66" t="s">
        <v>298</v>
      </c>
      <c r="C17" s="73">
        <v>663.69</v>
      </c>
      <c r="D17" s="73"/>
      <c r="E17" s="73">
        <v>95.46</v>
      </c>
      <c r="F17" s="73">
        <v>0.11</v>
      </c>
      <c r="G17" s="64"/>
    </row>
    <row r="18" spans="1:7" ht="15" x14ac:dyDescent="0.25">
      <c r="A18" s="67" t="s">
        <v>297</v>
      </c>
      <c r="B18" s="66" t="s">
        <v>296</v>
      </c>
      <c r="C18" s="73">
        <v>-590.33000000000004</v>
      </c>
      <c r="D18" s="73"/>
      <c r="E18" s="73"/>
      <c r="F18" s="73"/>
      <c r="G18" s="64"/>
    </row>
    <row r="19" spans="1:7" ht="15" x14ac:dyDescent="0.25">
      <c r="A19" s="67" t="s">
        <v>295</v>
      </c>
      <c r="B19" s="66" t="s">
        <v>294</v>
      </c>
      <c r="C19" s="73"/>
      <c r="D19" s="73"/>
      <c r="E19" s="73"/>
      <c r="F19" s="73">
        <v>2400</v>
      </c>
      <c r="G19" s="64"/>
    </row>
    <row r="20" spans="1:7" ht="15" x14ac:dyDescent="0.25">
      <c r="A20" s="67" t="s">
        <v>293</v>
      </c>
      <c r="B20" s="66" t="s">
        <v>292</v>
      </c>
      <c r="C20" s="73">
        <v>195</v>
      </c>
      <c r="D20" s="73">
        <v>5999.99</v>
      </c>
      <c r="E20" s="73">
        <v>330</v>
      </c>
      <c r="F20" s="73">
        <v>1557</v>
      </c>
      <c r="G20" s="64"/>
    </row>
    <row r="21" spans="1:7" ht="15" x14ac:dyDescent="0.25">
      <c r="A21" s="67" t="s">
        <v>291</v>
      </c>
      <c r="B21" s="66" t="s">
        <v>290</v>
      </c>
      <c r="C21" s="73"/>
      <c r="D21" s="73">
        <v>-17.54</v>
      </c>
      <c r="E21" s="73"/>
      <c r="F21" s="73"/>
      <c r="G21" s="64"/>
    </row>
    <row r="22" spans="1:7" ht="15" x14ac:dyDescent="0.25">
      <c r="A22" s="67" t="s">
        <v>289</v>
      </c>
      <c r="B22" s="66" t="s">
        <v>288</v>
      </c>
      <c r="C22" s="73"/>
      <c r="D22" s="73">
        <v>92</v>
      </c>
      <c r="E22" s="73"/>
      <c r="F22" s="73"/>
      <c r="G22" s="64"/>
    </row>
    <row r="23" spans="1:7" ht="15" x14ac:dyDescent="0.25">
      <c r="A23" s="67" t="s">
        <v>287</v>
      </c>
      <c r="B23" s="66" t="s">
        <v>286</v>
      </c>
      <c r="C23" s="73">
        <v>-179.55</v>
      </c>
      <c r="D23" s="73">
        <v>12</v>
      </c>
      <c r="E23" s="73"/>
      <c r="F23" s="73">
        <v>2.48</v>
      </c>
      <c r="G23" s="64"/>
    </row>
    <row r="24" spans="1:7" ht="15" x14ac:dyDescent="0.25">
      <c r="A24" s="67" t="s">
        <v>285</v>
      </c>
      <c r="B24" s="66" t="s">
        <v>284</v>
      </c>
      <c r="C24" s="73"/>
      <c r="D24" s="73">
        <v>22448</v>
      </c>
      <c r="E24" s="73"/>
      <c r="F24" s="73"/>
      <c r="G24" s="64"/>
    </row>
    <row r="25" spans="1:7" ht="15" x14ac:dyDescent="0.25">
      <c r="A25" s="67" t="s">
        <v>283</v>
      </c>
      <c r="B25" s="66" t="s">
        <v>282</v>
      </c>
      <c r="C25" s="73">
        <v>87407.05</v>
      </c>
      <c r="D25" s="73">
        <v>8694.51</v>
      </c>
      <c r="E25" s="73">
        <v>10282.86</v>
      </c>
      <c r="F25" s="73">
        <v>5952.06</v>
      </c>
      <c r="G25" s="64"/>
    </row>
    <row r="26" spans="1:7" ht="15" x14ac:dyDescent="0.25">
      <c r="A26" s="67" t="s">
        <v>281</v>
      </c>
      <c r="B26" s="66" t="s">
        <v>280</v>
      </c>
      <c r="C26" s="73">
        <v>-64986.2</v>
      </c>
      <c r="D26" s="73">
        <v>2619.94</v>
      </c>
      <c r="E26" s="73">
        <v>430.96</v>
      </c>
      <c r="F26" s="73">
        <v>5377.66</v>
      </c>
      <c r="G26" s="64"/>
    </row>
    <row r="27" spans="1:7" ht="15" x14ac:dyDescent="0.25">
      <c r="A27" s="67" t="s">
        <v>279</v>
      </c>
      <c r="B27" s="66" t="s">
        <v>278</v>
      </c>
      <c r="C27" s="73">
        <v>-9907.18</v>
      </c>
      <c r="D27" s="73"/>
      <c r="E27" s="73"/>
      <c r="F27" s="73"/>
      <c r="G27" s="64"/>
    </row>
    <row r="28" spans="1:7" ht="15" x14ac:dyDescent="0.25">
      <c r="A28" s="67" t="s">
        <v>277</v>
      </c>
      <c r="B28" s="66" t="s">
        <v>276</v>
      </c>
      <c r="C28" s="73"/>
      <c r="D28" s="73">
        <v>100</v>
      </c>
      <c r="E28" s="73"/>
      <c r="F28" s="73"/>
      <c r="G28" s="64"/>
    </row>
    <row r="29" spans="1:7" ht="15" x14ac:dyDescent="0.25">
      <c r="A29" s="67" t="s">
        <v>275</v>
      </c>
      <c r="B29" s="66" t="s">
        <v>274</v>
      </c>
      <c r="C29" s="73"/>
      <c r="D29" s="73"/>
      <c r="E29" s="73"/>
      <c r="F29" s="73">
        <v>131.38999999999999</v>
      </c>
      <c r="G29" s="64"/>
    </row>
    <row r="30" spans="1:7" ht="15" x14ac:dyDescent="0.25">
      <c r="A30" s="67" t="s">
        <v>273</v>
      </c>
      <c r="B30" s="66" t="s">
        <v>272</v>
      </c>
      <c r="C30" s="73"/>
      <c r="D30" s="73">
        <v>181.2</v>
      </c>
      <c r="E30" s="73">
        <v>159</v>
      </c>
      <c r="F30" s="73">
        <v>-167.9</v>
      </c>
      <c r="G30" s="64"/>
    </row>
    <row r="31" spans="1:7" ht="15" x14ac:dyDescent="0.25">
      <c r="A31" s="67" t="s">
        <v>271</v>
      </c>
      <c r="B31" s="66" t="s">
        <v>270</v>
      </c>
      <c r="C31" s="73"/>
      <c r="D31" s="73"/>
      <c r="E31" s="73"/>
      <c r="F31" s="73">
        <v>2000</v>
      </c>
      <c r="G31" s="64"/>
    </row>
    <row r="32" spans="1:7" ht="15" x14ac:dyDescent="0.25">
      <c r="A32" s="67" t="s">
        <v>269</v>
      </c>
      <c r="B32" s="66" t="s">
        <v>268</v>
      </c>
      <c r="C32" s="73"/>
      <c r="D32" s="73">
        <v>2500</v>
      </c>
      <c r="E32" s="73"/>
      <c r="F32" s="73"/>
      <c r="G32" s="64"/>
    </row>
    <row r="33" spans="1:7" ht="15" x14ac:dyDescent="0.25">
      <c r="A33" s="67" t="s">
        <v>267</v>
      </c>
      <c r="B33" s="66" t="s">
        <v>266</v>
      </c>
      <c r="C33" s="73"/>
      <c r="D33" s="73"/>
      <c r="E33" s="73"/>
      <c r="F33" s="73">
        <v>1500</v>
      </c>
      <c r="G33" s="64"/>
    </row>
    <row r="34" spans="1:7" ht="15" x14ac:dyDescent="0.25">
      <c r="A34" s="67" t="s">
        <v>265</v>
      </c>
      <c r="B34" s="66" t="s">
        <v>264</v>
      </c>
      <c r="C34" s="73"/>
      <c r="D34" s="73"/>
      <c r="E34" s="73"/>
      <c r="F34" s="73">
        <v>0.28999999999999998</v>
      </c>
      <c r="G34" s="64"/>
    </row>
    <row r="35" spans="1:7" ht="15" x14ac:dyDescent="0.25">
      <c r="A35" s="67" t="s">
        <v>263</v>
      </c>
      <c r="B35" s="66" t="s">
        <v>262</v>
      </c>
      <c r="C35" s="73"/>
      <c r="D35" s="73">
        <v>430</v>
      </c>
      <c r="E35" s="73"/>
      <c r="F35" s="73"/>
      <c r="G35" s="64"/>
    </row>
    <row r="36" spans="1:7" ht="15" x14ac:dyDescent="0.25">
      <c r="A36" s="67" t="s">
        <v>261</v>
      </c>
      <c r="B36" s="66" t="s">
        <v>260</v>
      </c>
      <c r="C36" s="73"/>
      <c r="D36" s="73">
        <v>4035525</v>
      </c>
      <c r="E36" s="73"/>
      <c r="F36" s="73"/>
      <c r="G36" s="64"/>
    </row>
    <row r="37" spans="1:7" ht="15" x14ac:dyDescent="0.25">
      <c r="A37" s="67" t="s">
        <v>259</v>
      </c>
      <c r="B37" s="66" t="s">
        <v>258</v>
      </c>
      <c r="C37" s="73"/>
      <c r="D37" s="73">
        <v>10630000</v>
      </c>
      <c r="E37" s="73"/>
      <c r="F37" s="73"/>
      <c r="G37" s="64"/>
    </row>
    <row r="38" spans="1:7" ht="15" x14ac:dyDescent="0.25">
      <c r="A38" s="67" t="s">
        <v>257</v>
      </c>
      <c r="B38" s="66" t="s">
        <v>256</v>
      </c>
      <c r="C38" s="73"/>
      <c r="D38" s="73">
        <v>169215.88</v>
      </c>
      <c r="E38" s="73"/>
      <c r="F38" s="73">
        <v>97648</v>
      </c>
      <c r="G38" s="64"/>
    </row>
    <row r="39" spans="1:7" ht="15" x14ac:dyDescent="0.25">
      <c r="A39" s="67" t="s">
        <v>255</v>
      </c>
      <c r="B39" s="66" t="s">
        <v>254</v>
      </c>
      <c r="C39" s="73"/>
      <c r="D39" s="73"/>
      <c r="E39" s="73">
        <v>1112918</v>
      </c>
      <c r="F39" s="73"/>
      <c r="G39" s="64"/>
    </row>
    <row r="40" spans="1:7" ht="15" x14ac:dyDescent="0.25">
      <c r="A40" s="67" t="s">
        <v>253</v>
      </c>
      <c r="B40" s="66" t="s">
        <v>252</v>
      </c>
      <c r="C40" s="73"/>
      <c r="D40" s="73">
        <v>400</v>
      </c>
      <c r="E40" s="73"/>
      <c r="F40" s="73">
        <v>500</v>
      </c>
      <c r="G40" s="64"/>
    </row>
    <row r="41" spans="1:7" ht="15" x14ac:dyDescent="0.25">
      <c r="A41" s="67" t="s">
        <v>251</v>
      </c>
      <c r="B41" s="66" t="s">
        <v>250</v>
      </c>
      <c r="C41" s="73"/>
      <c r="D41" s="73">
        <v>94496.37</v>
      </c>
      <c r="E41" s="73">
        <v>1000</v>
      </c>
      <c r="F41" s="73"/>
      <c r="G41" s="64"/>
    </row>
    <row r="42" spans="1:7" ht="15" x14ac:dyDescent="0.25">
      <c r="A42" s="67" t="s">
        <v>249</v>
      </c>
      <c r="B42" s="66" t="s">
        <v>248</v>
      </c>
      <c r="C42" s="73">
        <v>2730</v>
      </c>
      <c r="D42" s="73"/>
      <c r="E42" s="73"/>
      <c r="F42" s="73"/>
      <c r="G42" s="64"/>
    </row>
    <row r="43" spans="1:7" ht="15" x14ac:dyDescent="0.25">
      <c r="A43" s="67" t="s">
        <v>247</v>
      </c>
      <c r="B43" s="66" t="s">
        <v>246</v>
      </c>
      <c r="C43" s="73"/>
      <c r="D43" s="73">
        <v>428594.12</v>
      </c>
      <c r="E43" s="73"/>
      <c r="F43" s="73"/>
      <c r="G43" s="64"/>
    </row>
    <row r="44" spans="1:7" ht="15" x14ac:dyDescent="0.25">
      <c r="A44" s="67" t="s">
        <v>245</v>
      </c>
      <c r="B44" s="66" t="s">
        <v>244</v>
      </c>
      <c r="C44" s="73">
        <v>132.06</v>
      </c>
      <c r="D44" s="73">
        <v>199528.92</v>
      </c>
      <c r="E44" s="73"/>
      <c r="F44" s="73"/>
      <c r="G44" s="64"/>
    </row>
    <row r="45" spans="1:7" ht="15" x14ac:dyDescent="0.25">
      <c r="A45" s="67" t="s">
        <v>243</v>
      </c>
      <c r="B45" s="66" t="s">
        <v>242</v>
      </c>
      <c r="C45" s="73"/>
      <c r="D45" s="73"/>
      <c r="E45" s="73">
        <v>141021500</v>
      </c>
      <c r="F45" s="73"/>
      <c r="G45" s="64"/>
    </row>
    <row r="46" spans="1:7" ht="15" x14ac:dyDescent="0.25">
      <c r="A46" s="67" t="s">
        <v>241</v>
      </c>
      <c r="B46" s="66" t="s">
        <v>240</v>
      </c>
      <c r="C46" s="73"/>
      <c r="D46" s="73"/>
      <c r="E46" s="73"/>
      <c r="F46" s="73">
        <v>157753.64000000001</v>
      </c>
      <c r="G46" s="64"/>
    </row>
    <row r="47" spans="1:7" ht="15" x14ac:dyDescent="0.25">
      <c r="A47" s="67" t="s">
        <v>239</v>
      </c>
      <c r="B47" s="66" t="s">
        <v>238</v>
      </c>
      <c r="C47" s="73"/>
      <c r="D47" s="73">
        <v>22146.12</v>
      </c>
      <c r="E47" s="73"/>
      <c r="F47" s="73">
        <v>8090.86</v>
      </c>
      <c r="G47" s="64"/>
    </row>
    <row r="48" spans="1:7" ht="15" x14ac:dyDescent="0.25">
      <c r="A48" s="67" t="s">
        <v>237</v>
      </c>
      <c r="B48" s="66" t="s">
        <v>236</v>
      </c>
      <c r="C48" s="73">
        <v>0.25</v>
      </c>
      <c r="D48" s="73">
        <v>251986.71</v>
      </c>
      <c r="E48" s="73"/>
      <c r="F48" s="73">
        <v>-650</v>
      </c>
      <c r="G48" s="64"/>
    </row>
    <row r="49" spans="1:8" ht="15" x14ac:dyDescent="0.25">
      <c r="A49" s="67" t="s">
        <v>235</v>
      </c>
      <c r="B49" s="66" t="s">
        <v>234</v>
      </c>
      <c r="C49" s="73"/>
      <c r="D49" s="73">
        <v>86.25</v>
      </c>
      <c r="E49" s="73"/>
      <c r="F49" s="73"/>
      <c r="G49" s="64"/>
    </row>
    <row r="50" spans="1:8" ht="15" x14ac:dyDescent="0.25">
      <c r="A50" s="67" t="s">
        <v>233</v>
      </c>
      <c r="B50" s="66" t="s">
        <v>232</v>
      </c>
      <c r="C50" s="73"/>
      <c r="D50" s="73">
        <v>27.5</v>
      </c>
      <c r="E50" s="73">
        <v>25000</v>
      </c>
      <c r="F50" s="73">
        <v>27776</v>
      </c>
      <c r="G50" s="64"/>
    </row>
    <row r="51" spans="1:8" ht="15" x14ac:dyDescent="0.25">
      <c r="A51" s="63"/>
      <c r="B51" s="63" t="s">
        <v>231</v>
      </c>
      <c r="C51" s="72">
        <v>786266.1</v>
      </c>
      <c r="D51" s="72">
        <v>15963088.939999999</v>
      </c>
      <c r="E51" s="72">
        <v>142592107.83000001</v>
      </c>
      <c r="F51" s="72">
        <v>765952.55</v>
      </c>
      <c r="G51" s="61"/>
    </row>
    <row r="52" spans="1:8" ht="15" x14ac:dyDescent="0.25">
      <c r="A52" s="59"/>
    </row>
    <row r="53" spans="1:8" ht="15" x14ac:dyDescent="0.25">
      <c r="A53" s="59"/>
    </row>
    <row r="54" spans="1:8" ht="15" x14ac:dyDescent="0.25">
      <c r="A54" s="71" t="s">
        <v>319</v>
      </c>
      <c r="B54" s="71" t="s">
        <v>318</v>
      </c>
      <c r="C54" s="70" t="s">
        <v>317</v>
      </c>
      <c r="D54" s="70" t="s">
        <v>316</v>
      </c>
      <c r="E54" s="69" t="s">
        <v>231</v>
      </c>
    </row>
    <row r="55" spans="1:8" ht="15" x14ac:dyDescent="0.25">
      <c r="A55" s="67" t="s">
        <v>315</v>
      </c>
      <c r="B55" s="66" t="s">
        <v>314</v>
      </c>
      <c r="C55" s="65"/>
      <c r="D55" s="65">
        <v>1607367.44</v>
      </c>
      <c r="E55" s="64">
        <v>1607367.44</v>
      </c>
      <c r="F55" s="60">
        <f>SUM(D55:D61)</f>
        <v>1638283.3499999999</v>
      </c>
      <c r="G55" s="58">
        <v>633298.18000000005</v>
      </c>
      <c r="H55" s="60">
        <f t="shared" ref="H55:H98" si="0">SUM(F55:G55)</f>
        <v>2271581.5299999998</v>
      </c>
    </row>
    <row r="56" spans="1:8" ht="15" x14ac:dyDescent="0.25">
      <c r="A56" s="67" t="s">
        <v>313</v>
      </c>
      <c r="B56" s="66" t="s">
        <v>312</v>
      </c>
      <c r="C56" s="65"/>
      <c r="D56" s="65">
        <v>436.02</v>
      </c>
      <c r="E56" s="64">
        <v>436.02</v>
      </c>
      <c r="H56" s="60">
        <f t="shared" si="0"/>
        <v>0</v>
      </c>
    </row>
    <row r="57" spans="1:8" ht="15" x14ac:dyDescent="0.25">
      <c r="A57" s="67" t="s">
        <v>311</v>
      </c>
      <c r="B57" s="66" t="s">
        <v>310</v>
      </c>
      <c r="C57" s="65"/>
      <c r="D57" s="65">
        <v>15464.06</v>
      </c>
      <c r="E57" s="64">
        <v>15464.06</v>
      </c>
      <c r="H57" s="60">
        <f t="shared" si="0"/>
        <v>0</v>
      </c>
    </row>
    <row r="58" spans="1:8" ht="15" x14ac:dyDescent="0.25">
      <c r="A58" s="67" t="s">
        <v>309</v>
      </c>
      <c r="B58" s="66" t="s">
        <v>308</v>
      </c>
      <c r="C58" s="65"/>
      <c r="D58" s="65">
        <v>155.28</v>
      </c>
      <c r="E58" s="64">
        <v>155.28</v>
      </c>
      <c r="H58" s="60">
        <f t="shared" si="0"/>
        <v>0</v>
      </c>
    </row>
    <row r="59" spans="1:8" ht="15" x14ac:dyDescent="0.25">
      <c r="A59" s="67" t="s">
        <v>307</v>
      </c>
      <c r="B59" s="66" t="s">
        <v>306</v>
      </c>
      <c r="C59" s="65"/>
      <c r="D59" s="65">
        <v>3907.97</v>
      </c>
      <c r="E59" s="64">
        <v>3907.97</v>
      </c>
      <c r="H59" s="60">
        <f t="shared" si="0"/>
        <v>0</v>
      </c>
    </row>
    <row r="60" spans="1:8" ht="15" x14ac:dyDescent="0.25">
      <c r="A60" s="67" t="s">
        <v>305</v>
      </c>
      <c r="B60" s="66" t="s">
        <v>304</v>
      </c>
      <c r="C60" s="65"/>
      <c r="D60" s="65">
        <v>311.95</v>
      </c>
      <c r="E60" s="64">
        <v>311.95</v>
      </c>
      <c r="H60" s="60">
        <f t="shared" si="0"/>
        <v>0</v>
      </c>
    </row>
    <row r="61" spans="1:8" ht="15" x14ac:dyDescent="0.25">
      <c r="A61" s="67" t="s">
        <v>303</v>
      </c>
      <c r="B61" s="66" t="s">
        <v>302</v>
      </c>
      <c r="C61" s="65"/>
      <c r="D61" s="65">
        <v>10640.63</v>
      </c>
      <c r="E61" s="64">
        <v>10640.63</v>
      </c>
      <c r="H61" s="60">
        <f t="shared" si="0"/>
        <v>0</v>
      </c>
    </row>
    <row r="62" spans="1:8" ht="15" x14ac:dyDescent="0.25">
      <c r="A62" s="67" t="s">
        <v>301</v>
      </c>
      <c r="B62" s="66" t="s">
        <v>300</v>
      </c>
      <c r="C62" s="65"/>
      <c r="D62" s="65">
        <v>97012.44</v>
      </c>
      <c r="E62" s="64">
        <v>97012.44</v>
      </c>
      <c r="F62" s="60">
        <f>SUM(D62:D67)</f>
        <v>107645.82</v>
      </c>
      <c r="G62" s="58">
        <v>8490</v>
      </c>
      <c r="H62" s="60">
        <f t="shared" si="0"/>
        <v>116135.82</v>
      </c>
    </row>
    <row r="63" spans="1:8" ht="15" x14ac:dyDescent="0.25">
      <c r="A63" s="67" t="s">
        <v>299</v>
      </c>
      <c r="B63" s="66" t="s">
        <v>298</v>
      </c>
      <c r="C63" s="65"/>
      <c r="D63" s="65">
        <v>759.26</v>
      </c>
      <c r="E63" s="64">
        <v>759.26</v>
      </c>
      <c r="H63" s="60">
        <f t="shared" si="0"/>
        <v>0</v>
      </c>
    </row>
    <row r="64" spans="1:8" ht="15" x14ac:dyDescent="0.25">
      <c r="A64" s="67" t="s">
        <v>297</v>
      </c>
      <c r="B64" s="66" t="s">
        <v>296</v>
      </c>
      <c r="C64" s="65"/>
      <c r="D64" s="65">
        <v>-590.33000000000004</v>
      </c>
      <c r="E64" s="64">
        <v>-590.33000000000004</v>
      </c>
      <c r="H64" s="60">
        <f t="shared" si="0"/>
        <v>0</v>
      </c>
    </row>
    <row r="65" spans="1:8" ht="15" x14ac:dyDescent="0.25">
      <c r="A65" s="67" t="s">
        <v>295</v>
      </c>
      <c r="B65" s="66" t="s">
        <v>294</v>
      </c>
      <c r="C65" s="65"/>
      <c r="D65" s="65">
        <v>2400</v>
      </c>
      <c r="E65" s="64">
        <v>2400</v>
      </c>
      <c r="H65" s="60">
        <f t="shared" si="0"/>
        <v>0</v>
      </c>
    </row>
    <row r="66" spans="1:8" ht="15" x14ac:dyDescent="0.25">
      <c r="A66" s="67" t="s">
        <v>293</v>
      </c>
      <c r="B66" s="66" t="s">
        <v>292</v>
      </c>
      <c r="C66" s="65"/>
      <c r="D66" s="65">
        <v>8081.99</v>
      </c>
      <c r="E66" s="64">
        <v>8081.99</v>
      </c>
      <c r="H66" s="60">
        <f t="shared" si="0"/>
        <v>0</v>
      </c>
    </row>
    <row r="67" spans="1:8" ht="15" x14ac:dyDescent="0.25">
      <c r="A67" s="67" t="s">
        <v>291</v>
      </c>
      <c r="B67" s="66" t="s">
        <v>290</v>
      </c>
      <c r="C67" s="65"/>
      <c r="D67" s="65">
        <v>-17.54</v>
      </c>
      <c r="E67" s="64">
        <v>-17.54</v>
      </c>
      <c r="H67" s="60">
        <f t="shared" si="0"/>
        <v>0</v>
      </c>
    </row>
    <row r="68" spans="1:8" ht="15" x14ac:dyDescent="0.25">
      <c r="A68" s="67" t="s">
        <v>289</v>
      </c>
      <c r="B68" s="66" t="s">
        <v>288</v>
      </c>
      <c r="C68" s="65"/>
      <c r="D68" s="65">
        <v>92</v>
      </c>
      <c r="E68" s="64">
        <v>92</v>
      </c>
      <c r="F68" s="60">
        <f>SUM(D68:D69)</f>
        <v>-73.069999999999993</v>
      </c>
      <c r="H68" s="60">
        <f t="shared" si="0"/>
        <v>-73.069999999999993</v>
      </c>
    </row>
    <row r="69" spans="1:8" ht="15" x14ac:dyDescent="0.25">
      <c r="A69" s="67" t="s">
        <v>287</v>
      </c>
      <c r="B69" s="66" t="s">
        <v>286</v>
      </c>
      <c r="C69" s="65"/>
      <c r="D69" s="65">
        <v>-165.07</v>
      </c>
      <c r="E69" s="64">
        <v>-165.07</v>
      </c>
      <c r="H69" s="60">
        <f t="shared" si="0"/>
        <v>0</v>
      </c>
    </row>
    <row r="70" spans="1:8" ht="15" x14ac:dyDescent="0.25">
      <c r="A70" s="67" t="s">
        <v>285</v>
      </c>
      <c r="B70" s="66" t="s">
        <v>284</v>
      </c>
      <c r="C70" s="65"/>
      <c r="D70" s="65">
        <v>22448</v>
      </c>
      <c r="E70" s="64">
        <v>22448</v>
      </c>
      <c r="F70" s="60">
        <f>D70</f>
        <v>22448</v>
      </c>
      <c r="H70" s="60">
        <f t="shared" si="0"/>
        <v>22448</v>
      </c>
    </row>
    <row r="71" spans="1:8" ht="15" x14ac:dyDescent="0.25">
      <c r="A71" s="67" t="s">
        <v>283</v>
      </c>
      <c r="B71" s="66" t="s">
        <v>282</v>
      </c>
      <c r="C71" s="65"/>
      <c r="D71" s="65">
        <v>112336.48</v>
      </c>
      <c r="E71" s="64">
        <v>112336.48</v>
      </c>
      <c r="F71" s="60">
        <f>SUM(D71:D73)</f>
        <v>45871.659999999996</v>
      </c>
      <c r="G71" s="58">
        <v>27294.3</v>
      </c>
      <c r="H71" s="60">
        <f t="shared" si="0"/>
        <v>73165.959999999992</v>
      </c>
    </row>
    <row r="72" spans="1:8" ht="15" x14ac:dyDescent="0.25">
      <c r="A72" s="67" t="s">
        <v>281</v>
      </c>
      <c r="B72" s="66" t="s">
        <v>280</v>
      </c>
      <c r="C72" s="65"/>
      <c r="D72" s="65">
        <v>-56557.64</v>
      </c>
      <c r="E72" s="64">
        <v>-56557.64</v>
      </c>
      <c r="H72" s="60">
        <f t="shared" si="0"/>
        <v>0</v>
      </c>
    </row>
    <row r="73" spans="1:8" ht="15" x14ac:dyDescent="0.25">
      <c r="A73" s="67" t="s">
        <v>279</v>
      </c>
      <c r="B73" s="66" t="s">
        <v>278</v>
      </c>
      <c r="C73" s="65"/>
      <c r="D73" s="65">
        <v>-9907.18</v>
      </c>
      <c r="E73" s="64">
        <v>-9907.18</v>
      </c>
      <c r="H73" s="60">
        <f t="shared" si="0"/>
        <v>0</v>
      </c>
    </row>
    <row r="74" spans="1:8" ht="15" x14ac:dyDescent="0.25">
      <c r="A74" s="67" t="s">
        <v>277</v>
      </c>
      <c r="B74" s="66" t="s">
        <v>276</v>
      </c>
      <c r="C74" s="65"/>
      <c r="D74" s="65">
        <v>100</v>
      </c>
      <c r="E74" s="64">
        <v>100</v>
      </c>
      <c r="F74" s="68">
        <f>D74+D85+D86</f>
        <v>1113918</v>
      </c>
      <c r="G74" s="58">
        <v>670818</v>
      </c>
      <c r="H74" s="60">
        <f t="shared" si="0"/>
        <v>1784736</v>
      </c>
    </row>
    <row r="75" spans="1:8" ht="15" x14ac:dyDescent="0.25">
      <c r="A75" s="67" t="s">
        <v>275</v>
      </c>
      <c r="B75" s="66" t="s">
        <v>274</v>
      </c>
      <c r="C75" s="65"/>
      <c r="D75" s="65">
        <v>131.38999999999999</v>
      </c>
      <c r="E75" s="64">
        <v>131.38999999999999</v>
      </c>
      <c r="F75" s="68">
        <f>D75+D76+D77+D78+D79+D80+D81</f>
        <v>6733.9800000000005</v>
      </c>
      <c r="G75" s="58">
        <v>1500</v>
      </c>
      <c r="H75" s="60">
        <f t="shared" si="0"/>
        <v>8233.98</v>
      </c>
    </row>
    <row r="76" spans="1:8" ht="15" x14ac:dyDescent="0.25">
      <c r="A76" s="67" t="s">
        <v>273</v>
      </c>
      <c r="B76" s="66" t="s">
        <v>272</v>
      </c>
      <c r="C76" s="65"/>
      <c r="D76" s="65">
        <v>172.3</v>
      </c>
      <c r="E76" s="64">
        <v>172.3</v>
      </c>
      <c r="H76" s="60">
        <f t="shared" si="0"/>
        <v>0</v>
      </c>
    </row>
    <row r="77" spans="1:8" ht="15" x14ac:dyDescent="0.25">
      <c r="A77" s="67" t="s">
        <v>271</v>
      </c>
      <c r="B77" s="66" t="s">
        <v>270</v>
      </c>
      <c r="C77" s="65"/>
      <c r="D77" s="65">
        <v>2000</v>
      </c>
      <c r="E77" s="64">
        <v>2000</v>
      </c>
      <c r="H77" s="60">
        <f t="shared" si="0"/>
        <v>0</v>
      </c>
    </row>
    <row r="78" spans="1:8" ht="15" x14ac:dyDescent="0.25">
      <c r="A78" s="67" t="s">
        <v>269</v>
      </c>
      <c r="B78" s="66" t="s">
        <v>268</v>
      </c>
      <c r="C78" s="65"/>
      <c r="D78" s="65">
        <v>2500</v>
      </c>
      <c r="E78" s="64">
        <v>2500</v>
      </c>
      <c r="H78" s="60">
        <f t="shared" si="0"/>
        <v>0</v>
      </c>
    </row>
    <row r="79" spans="1:8" ht="15" x14ac:dyDescent="0.25">
      <c r="A79" s="67" t="s">
        <v>267</v>
      </c>
      <c r="B79" s="66" t="s">
        <v>266</v>
      </c>
      <c r="C79" s="65"/>
      <c r="D79" s="65">
        <v>1500</v>
      </c>
      <c r="E79" s="64">
        <v>1500</v>
      </c>
      <c r="H79" s="60">
        <f t="shared" si="0"/>
        <v>0</v>
      </c>
    </row>
    <row r="80" spans="1:8" ht="15" x14ac:dyDescent="0.25">
      <c r="A80" s="67" t="s">
        <v>265</v>
      </c>
      <c r="B80" s="66" t="s">
        <v>264</v>
      </c>
      <c r="C80" s="65"/>
      <c r="D80" s="65">
        <v>0.28999999999999998</v>
      </c>
      <c r="E80" s="64">
        <v>0.28999999999999998</v>
      </c>
      <c r="H80" s="60">
        <f t="shared" si="0"/>
        <v>0</v>
      </c>
    </row>
    <row r="81" spans="1:8" ht="15" x14ac:dyDescent="0.25">
      <c r="A81" s="67" t="s">
        <v>263</v>
      </c>
      <c r="B81" s="66" t="s">
        <v>262</v>
      </c>
      <c r="C81" s="65"/>
      <c r="D81" s="65">
        <v>430</v>
      </c>
      <c r="E81" s="64">
        <v>430</v>
      </c>
      <c r="H81" s="60">
        <f t="shared" si="0"/>
        <v>0</v>
      </c>
    </row>
    <row r="82" spans="1:8" ht="15" x14ac:dyDescent="0.25">
      <c r="A82" s="67" t="s">
        <v>261</v>
      </c>
      <c r="B82" s="66" t="s">
        <v>260</v>
      </c>
      <c r="C82" s="65"/>
      <c r="D82" s="65">
        <v>4035525</v>
      </c>
      <c r="E82" s="64">
        <v>4035525</v>
      </c>
      <c r="H82" s="60">
        <f t="shared" si="0"/>
        <v>0</v>
      </c>
    </row>
    <row r="83" spans="1:8" ht="15" x14ac:dyDescent="0.25">
      <c r="A83" s="67" t="s">
        <v>259</v>
      </c>
      <c r="B83" s="66" t="s">
        <v>258</v>
      </c>
      <c r="C83" s="65"/>
      <c r="D83" s="65">
        <v>10630000</v>
      </c>
      <c r="E83" s="64">
        <v>10630000</v>
      </c>
      <c r="H83" s="60">
        <f t="shared" si="0"/>
        <v>0</v>
      </c>
    </row>
    <row r="84" spans="1:8" ht="15" x14ac:dyDescent="0.25">
      <c r="A84" s="67" t="s">
        <v>257</v>
      </c>
      <c r="B84" s="66" t="s">
        <v>256</v>
      </c>
      <c r="C84" s="65"/>
      <c r="D84" s="65">
        <v>266863.88</v>
      </c>
      <c r="E84" s="64">
        <v>266863.88</v>
      </c>
      <c r="H84" s="60">
        <f t="shared" si="0"/>
        <v>0</v>
      </c>
    </row>
    <row r="85" spans="1:8" ht="15" x14ac:dyDescent="0.25">
      <c r="A85" s="67" t="s">
        <v>255</v>
      </c>
      <c r="B85" s="66" t="s">
        <v>254</v>
      </c>
      <c r="C85" s="65"/>
      <c r="D85" s="65">
        <v>1112918</v>
      </c>
      <c r="E85" s="64">
        <v>1112918</v>
      </c>
      <c r="H85" s="60">
        <f t="shared" si="0"/>
        <v>0</v>
      </c>
    </row>
    <row r="86" spans="1:8" ht="15" x14ac:dyDescent="0.25">
      <c r="A86" s="67" t="s">
        <v>253</v>
      </c>
      <c r="B86" s="66" t="s">
        <v>252</v>
      </c>
      <c r="C86" s="65"/>
      <c r="D86" s="65">
        <v>900</v>
      </c>
      <c r="E86" s="64">
        <v>900</v>
      </c>
      <c r="H86" s="60">
        <f t="shared" si="0"/>
        <v>0</v>
      </c>
    </row>
    <row r="87" spans="1:8" ht="15" x14ac:dyDescent="0.25">
      <c r="A87" s="67" t="s">
        <v>251</v>
      </c>
      <c r="B87" s="66" t="s">
        <v>250</v>
      </c>
      <c r="C87" s="65"/>
      <c r="D87" s="65">
        <v>95496.37</v>
      </c>
      <c r="E87" s="64">
        <v>95496.37</v>
      </c>
      <c r="H87" s="60">
        <f t="shared" si="0"/>
        <v>0</v>
      </c>
    </row>
    <row r="88" spans="1:8" ht="15" x14ac:dyDescent="0.25">
      <c r="A88" s="67" t="s">
        <v>249</v>
      </c>
      <c r="B88" s="66" t="s">
        <v>248</v>
      </c>
      <c r="C88" s="65"/>
      <c r="D88" s="65">
        <v>2730</v>
      </c>
      <c r="E88" s="64">
        <v>2730</v>
      </c>
      <c r="H88" s="60">
        <f t="shared" si="0"/>
        <v>0</v>
      </c>
    </row>
    <row r="89" spans="1:8" ht="15" x14ac:dyDescent="0.25">
      <c r="A89" s="67" t="s">
        <v>247</v>
      </c>
      <c r="B89" s="66" t="s">
        <v>246</v>
      </c>
      <c r="C89" s="65"/>
      <c r="D89" s="65">
        <v>428594.12</v>
      </c>
      <c r="E89" s="64">
        <v>428594.12</v>
      </c>
      <c r="H89" s="60">
        <f t="shared" si="0"/>
        <v>0</v>
      </c>
    </row>
    <row r="90" spans="1:8" ht="15" x14ac:dyDescent="0.25">
      <c r="A90" s="67" t="s">
        <v>245</v>
      </c>
      <c r="B90" s="66" t="s">
        <v>244</v>
      </c>
      <c r="C90" s="65"/>
      <c r="D90" s="65">
        <v>199660.98</v>
      </c>
      <c r="E90" s="64">
        <v>199660.98</v>
      </c>
      <c r="H90" s="60">
        <f t="shared" si="0"/>
        <v>0</v>
      </c>
    </row>
    <row r="91" spans="1:8" ht="15" x14ac:dyDescent="0.25">
      <c r="A91" s="67" t="s">
        <v>243</v>
      </c>
      <c r="B91" s="66" t="s">
        <v>242</v>
      </c>
      <c r="C91" s="65"/>
      <c r="D91" s="65">
        <v>141021500</v>
      </c>
      <c r="E91" s="64">
        <v>141021500</v>
      </c>
      <c r="H91" s="60">
        <f t="shared" si="0"/>
        <v>0</v>
      </c>
    </row>
    <row r="92" spans="1:8" ht="15" x14ac:dyDescent="0.25">
      <c r="A92" s="67" t="s">
        <v>241</v>
      </c>
      <c r="B92" s="66" t="s">
        <v>240</v>
      </c>
      <c r="C92" s="65"/>
      <c r="D92" s="65">
        <v>157753.64000000001</v>
      </c>
      <c r="E92" s="64">
        <v>157753.64000000001</v>
      </c>
      <c r="H92" s="60">
        <f t="shared" si="0"/>
        <v>0</v>
      </c>
    </row>
    <row r="93" spans="1:8" ht="15" x14ac:dyDescent="0.25">
      <c r="A93" s="67" t="s">
        <v>239</v>
      </c>
      <c r="B93" s="66" t="s">
        <v>238</v>
      </c>
      <c r="C93" s="65"/>
      <c r="D93" s="65">
        <v>30236.98</v>
      </c>
      <c r="E93" s="64">
        <v>30236.98</v>
      </c>
      <c r="H93" s="60">
        <f t="shared" si="0"/>
        <v>0</v>
      </c>
    </row>
    <row r="94" spans="1:8" ht="15" x14ac:dyDescent="0.25">
      <c r="A94" s="67" t="s">
        <v>237</v>
      </c>
      <c r="B94" s="66" t="s">
        <v>236</v>
      </c>
      <c r="C94" s="65"/>
      <c r="D94" s="65">
        <v>251336.95999999999</v>
      </c>
      <c r="E94" s="64">
        <v>251336.95999999999</v>
      </c>
      <c r="F94" s="60">
        <f>SUM(D94:D96)</f>
        <v>304226.70999999996</v>
      </c>
      <c r="H94" s="60">
        <f t="shared" si="0"/>
        <v>304226.70999999996</v>
      </c>
    </row>
    <row r="95" spans="1:8" ht="15" x14ac:dyDescent="0.25">
      <c r="A95" s="67" t="s">
        <v>235</v>
      </c>
      <c r="B95" s="66" t="s">
        <v>234</v>
      </c>
      <c r="C95" s="65"/>
      <c r="D95" s="65">
        <v>86.25</v>
      </c>
      <c r="E95" s="64">
        <v>86.25</v>
      </c>
      <c r="H95" s="60">
        <f t="shared" si="0"/>
        <v>0</v>
      </c>
    </row>
    <row r="96" spans="1:8" ht="15" x14ac:dyDescent="0.25">
      <c r="A96" s="67" t="s">
        <v>233</v>
      </c>
      <c r="B96" s="66" t="s">
        <v>232</v>
      </c>
      <c r="C96" s="65"/>
      <c r="D96" s="65">
        <v>52803.5</v>
      </c>
      <c r="E96" s="64">
        <v>52803.5</v>
      </c>
      <c r="H96" s="60">
        <f t="shared" si="0"/>
        <v>0</v>
      </c>
    </row>
    <row r="97" spans="1:8" ht="15" x14ac:dyDescent="0.25">
      <c r="A97" s="63"/>
      <c r="B97" s="63" t="s">
        <v>231</v>
      </c>
      <c r="C97" s="62"/>
      <c r="D97" s="62">
        <v>160107415.41999999</v>
      </c>
      <c r="E97" s="61">
        <v>160107415.41999999</v>
      </c>
      <c r="H97" s="60">
        <f t="shared" si="0"/>
        <v>0</v>
      </c>
    </row>
    <row r="98" spans="1:8" ht="15" x14ac:dyDescent="0.25">
      <c r="A98" s="59"/>
      <c r="H98" s="60">
        <f t="shared" si="0"/>
        <v>0</v>
      </c>
    </row>
    <row r="99" spans="1:8" ht="15" x14ac:dyDescent="0.25">
      <c r="A99" s="59"/>
    </row>
  </sheetData>
  <mergeCells count="3">
    <mergeCell ref="A2:F2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Ожидаемое</vt:lpstr>
      <vt:lpstr>Книга доходов за Декабрь 2022</vt:lpstr>
      <vt:lpstr>'Книга доходов за Декабрь 2022'!LAST_CELL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2023-06-14T00:33:46Z</cp:lastPrinted>
  <dcterms:created xsi:type="dcterms:W3CDTF">2018-02-13T00:40:04Z</dcterms:created>
  <dcterms:modified xsi:type="dcterms:W3CDTF">2023-06-15T06:26:14Z</dcterms:modified>
</cp:coreProperties>
</file>